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AA - Zakázky archivace\2019\2019_034 Plzeň ZŠ Podmostní 1_energ.úspory\4. R+VV+SP\2. DPS_DVZ\"/>
    </mc:Choice>
  </mc:AlternateContent>
  <bookViews>
    <workbookView xWindow="0" yWindow="0" windowWidth="0" windowHeight="0"/>
  </bookViews>
  <sheets>
    <sheet name="Rekapitulace stavby" sheetId="1" r:id="rId1"/>
    <sheet name="01 - Nucené větrání, reku..." sheetId="2" r:id="rId2"/>
    <sheet name="02 - Topné rozvody" sheetId="3" r:id="rId3"/>
    <sheet name="03 - M+R a elektroinstalace" sheetId="4" r:id="rId4"/>
    <sheet name="04 - Stavební úpravy pro ..." sheetId="5" r:id="rId5"/>
    <sheet name="05 - Stavební úpravy pro PBŘ" sheetId="6" r:id="rId6"/>
    <sheet name="06 - Strojovny VZT - podk..." sheetId="7" r:id="rId7"/>
    <sheet name="07 - Ostatní a vedlejší n..." sheetId="8" r:id="rId8"/>
    <sheet name="Pokyny pro vyplnění" sheetId="9" r:id="rId9"/>
  </sheets>
  <definedNames>
    <definedName name="_xlnm.Print_Area" localSheetId="0">'Rekapitulace stavby'!$D$4:$AO$36,'Rekapitulace stavby'!$C$42:$AQ$63</definedName>
    <definedName name="_xlnm.Print_Titles" localSheetId="0">'Rekapitulace stavby'!$52:$52</definedName>
    <definedName name="_xlnm._FilterDatabase" localSheetId="1" hidden="1">'01 - Nucené větrání, reku...'!$C$110:$K$285</definedName>
    <definedName name="_xlnm.Print_Area" localSheetId="1">'01 - Nucené větrání, reku...'!$C$4:$J$41,'01 - Nucené větrání, reku...'!$C$47:$J$90,'01 - Nucené větrání, reku...'!$C$96:$K$285</definedName>
    <definedName name="_xlnm.Print_Titles" localSheetId="1">'01 - Nucené větrání, reku...'!$110:$110</definedName>
    <definedName name="_xlnm._FilterDatabase" localSheetId="2" hidden="1">'02 - Topné rozvody'!$C$90:$K$196</definedName>
    <definedName name="_xlnm.Print_Area" localSheetId="2">'02 - Topné rozvody'!$C$4:$J$41,'02 - Topné rozvody'!$C$47:$J$70,'02 - Topné rozvody'!$C$76:$K$196</definedName>
    <definedName name="_xlnm.Print_Titles" localSheetId="2">'02 - Topné rozvody'!$90:$90</definedName>
    <definedName name="_xlnm._FilterDatabase" localSheetId="3" hidden="1">'03 - M+R a elektroinstalace'!$C$92:$K$206</definedName>
    <definedName name="_xlnm.Print_Area" localSheetId="3">'03 - M+R a elektroinstalace'!$C$4:$J$41,'03 - M+R a elektroinstalace'!$C$47:$J$72,'03 - M+R a elektroinstalace'!$C$78:$K$206</definedName>
    <definedName name="_xlnm.Print_Titles" localSheetId="3">'03 - M+R a elektroinstalace'!$92:$92</definedName>
    <definedName name="_xlnm._FilterDatabase" localSheetId="4" hidden="1">'04 - Stavební úpravy pro ...'!$C$97:$K$192</definedName>
    <definedName name="_xlnm.Print_Area" localSheetId="4">'04 - Stavební úpravy pro ...'!$C$4:$J$41,'04 - Stavební úpravy pro ...'!$C$47:$J$77,'04 - Stavební úpravy pro ...'!$C$83:$K$192</definedName>
    <definedName name="_xlnm.Print_Titles" localSheetId="4">'04 - Stavební úpravy pro ...'!$97:$97</definedName>
    <definedName name="_xlnm._FilterDatabase" localSheetId="5" hidden="1">'05 - Stavební úpravy pro PBŘ'!$C$95:$K$202</definedName>
    <definedName name="_xlnm.Print_Area" localSheetId="5">'05 - Stavební úpravy pro PBŘ'!$C$4:$J$41,'05 - Stavební úpravy pro PBŘ'!$C$47:$J$75,'05 - Stavební úpravy pro PBŘ'!$C$81:$K$202</definedName>
    <definedName name="_xlnm.Print_Titles" localSheetId="5">'05 - Stavební úpravy pro PBŘ'!$95:$95</definedName>
    <definedName name="_xlnm._FilterDatabase" localSheetId="6" hidden="1">'06 - Strojovny VZT - podk...'!$C$100:$K$222</definedName>
    <definedName name="_xlnm.Print_Area" localSheetId="6">'06 - Strojovny VZT - podk...'!$C$4:$J$41,'06 - Strojovny VZT - podk...'!$C$47:$J$80,'06 - Strojovny VZT - podk...'!$C$86:$K$222</definedName>
    <definedName name="_xlnm.Print_Titles" localSheetId="6">'06 - Strojovny VZT - podk...'!$100:$100</definedName>
    <definedName name="_xlnm._FilterDatabase" localSheetId="7" hidden="1">'07 - Ostatní a vedlejší n...'!$C$90:$K$130</definedName>
    <definedName name="_xlnm.Print_Area" localSheetId="7">'07 - Ostatní a vedlejší n...'!$C$4:$J$41,'07 - Ostatní a vedlejší n...'!$C$47:$J$70,'07 - Ostatní a vedlejší n...'!$C$76:$K$130</definedName>
    <definedName name="_xlnm.Print_Titles" localSheetId="7">'07 - Ostatní a vedlejší n...'!$90:$90</definedName>
    <definedName name="_xlnm.Print_Area" localSheetId="8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8" l="1" r="J39"/>
  <c r="J38"/>
  <c i="1" r="AY62"/>
  <c i="8" r="J37"/>
  <c i="1" r="AX62"/>
  <c i="8"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0"/>
  <c r="BH120"/>
  <c r="BG120"/>
  <c r="BF120"/>
  <c r="T120"/>
  <c r="T119"/>
  <c r="R120"/>
  <c r="R119"/>
  <c r="P120"/>
  <c r="P119"/>
  <c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J88"/>
  <c r="J87"/>
  <c r="F87"/>
  <c r="F85"/>
  <c r="E83"/>
  <c r="J59"/>
  <c r="J58"/>
  <c r="F58"/>
  <c r="F56"/>
  <c r="E54"/>
  <c r="J20"/>
  <c r="E20"/>
  <c r="F88"/>
  <c r="J19"/>
  <c r="J14"/>
  <c r="J85"/>
  <c r="E7"/>
  <c r="E79"/>
  <c i="7" r="J39"/>
  <c r="J38"/>
  <c i="1" r="AY61"/>
  <c i="7" r="J37"/>
  <c i="1" r="AX61"/>
  <c i="7" r="BI218"/>
  <c r="BH218"/>
  <c r="BG218"/>
  <c r="BF218"/>
  <c r="T218"/>
  <c r="R218"/>
  <c r="P218"/>
  <c r="BI217"/>
  <c r="BH217"/>
  <c r="BG217"/>
  <c r="BF217"/>
  <c r="T217"/>
  <c r="R217"/>
  <c r="P217"/>
  <c r="BI212"/>
  <c r="BH212"/>
  <c r="BG212"/>
  <c r="BF212"/>
  <c r="T212"/>
  <c r="R212"/>
  <c r="P212"/>
  <c r="BI209"/>
  <c r="BH209"/>
  <c r="BG209"/>
  <c r="BF209"/>
  <c r="T209"/>
  <c r="R209"/>
  <c r="P209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7"/>
  <c r="BH127"/>
  <c r="BG127"/>
  <c r="BF127"/>
  <c r="T127"/>
  <c r="R127"/>
  <c r="P127"/>
  <c r="BI124"/>
  <c r="BH124"/>
  <c r="BG124"/>
  <c r="BF124"/>
  <c r="T124"/>
  <c r="T123"/>
  <c r="R124"/>
  <c r="R123"/>
  <c r="P124"/>
  <c r="P123"/>
  <c r="BI122"/>
  <c r="BH122"/>
  <c r="BG122"/>
  <c r="BF122"/>
  <c r="T122"/>
  <c r="R122"/>
  <c r="P122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5"/>
  <c r="BH115"/>
  <c r="BG115"/>
  <c r="BF115"/>
  <c r="T115"/>
  <c r="T114"/>
  <c r="R115"/>
  <c r="R114"/>
  <c r="P115"/>
  <c r="P114"/>
  <c r="BI113"/>
  <c r="BH113"/>
  <c r="BG113"/>
  <c r="BF113"/>
  <c r="T113"/>
  <c r="R113"/>
  <c r="P113"/>
  <c r="BI112"/>
  <c r="BH112"/>
  <c r="BG112"/>
  <c r="BF112"/>
  <c r="T112"/>
  <c r="R112"/>
  <c r="P112"/>
  <c r="BI109"/>
  <c r="BH109"/>
  <c r="BG109"/>
  <c r="BF109"/>
  <c r="T109"/>
  <c r="T108"/>
  <c r="R109"/>
  <c r="R108"/>
  <c r="P109"/>
  <c r="P108"/>
  <c r="BI104"/>
  <c r="BH104"/>
  <c r="BG104"/>
  <c r="BF104"/>
  <c r="T104"/>
  <c r="T103"/>
  <c r="R104"/>
  <c r="R103"/>
  <c r="P104"/>
  <c r="P103"/>
  <c r="J98"/>
  <c r="J97"/>
  <c r="F97"/>
  <c r="F95"/>
  <c r="E93"/>
  <c r="J59"/>
  <c r="J58"/>
  <c r="F58"/>
  <c r="F56"/>
  <c r="E54"/>
  <c r="J20"/>
  <c r="E20"/>
  <c r="F98"/>
  <c r="J19"/>
  <c r="J14"/>
  <c r="J56"/>
  <c r="E7"/>
  <c r="E89"/>
  <c i="6" r="J39"/>
  <c r="J38"/>
  <c i="1" r="AY60"/>
  <c i="6" r="J37"/>
  <c i="1" r="AX60"/>
  <c i="6"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7"/>
  <c r="BH147"/>
  <c r="BG147"/>
  <c r="BF147"/>
  <c r="T147"/>
  <c r="T146"/>
  <c r="R147"/>
  <c r="R146"/>
  <c r="P147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2"/>
  <c r="BH132"/>
  <c r="BG132"/>
  <c r="BF132"/>
  <c r="T132"/>
  <c r="R132"/>
  <c r="P132"/>
  <c r="BI127"/>
  <c r="BH127"/>
  <c r="BG127"/>
  <c r="BF127"/>
  <c r="T127"/>
  <c r="R127"/>
  <c r="P127"/>
  <c r="BI125"/>
  <c r="BH125"/>
  <c r="BG125"/>
  <c r="BF125"/>
  <c r="T125"/>
  <c r="R125"/>
  <c r="P125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5"/>
  <c r="BH115"/>
  <c r="BG115"/>
  <c r="BF115"/>
  <c r="T115"/>
  <c r="R115"/>
  <c r="P115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1"/>
  <c r="BH101"/>
  <c r="BG101"/>
  <c r="BF101"/>
  <c r="T101"/>
  <c r="R101"/>
  <c r="P101"/>
  <c r="BI99"/>
  <c r="BH99"/>
  <c r="BG99"/>
  <c r="BF99"/>
  <c r="T99"/>
  <c r="R99"/>
  <c r="P99"/>
  <c r="J93"/>
  <c r="J92"/>
  <c r="F92"/>
  <c r="F90"/>
  <c r="E88"/>
  <c r="J59"/>
  <c r="J58"/>
  <c r="F58"/>
  <c r="F56"/>
  <c r="E54"/>
  <c r="J20"/>
  <c r="E20"/>
  <c r="F93"/>
  <c r="J19"/>
  <c r="J14"/>
  <c r="J56"/>
  <c r="E7"/>
  <c r="E50"/>
  <c i="5" r="J39"/>
  <c r="J38"/>
  <c i="1" r="AY59"/>
  <c i="5" r="J37"/>
  <c i="1" r="AX59"/>
  <c i="5"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T127"/>
  <c r="R128"/>
  <c r="R127"/>
  <c r="P128"/>
  <c r="P127"/>
  <c r="BI126"/>
  <c r="BH126"/>
  <c r="BG126"/>
  <c r="BF126"/>
  <c r="T126"/>
  <c r="R126"/>
  <c r="P126"/>
  <c r="BI124"/>
  <c r="BH124"/>
  <c r="BG124"/>
  <c r="BF124"/>
  <c r="T124"/>
  <c r="R124"/>
  <c r="P124"/>
  <c r="BI119"/>
  <c r="BH119"/>
  <c r="BG119"/>
  <c r="BF119"/>
  <c r="T119"/>
  <c r="R119"/>
  <c r="P119"/>
  <c r="BI116"/>
  <c r="BH116"/>
  <c r="BG116"/>
  <c r="BF116"/>
  <c r="T116"/>
  <c r="T115"/>
  <c r="R116"/>
  <c r="R115"/>
  <c r="P116"/>
  <c r="P115"/>
  <c r="BI114"/>
  <c r="BH114"/>
  <c r="BG114"/>
  <c r="BF114"/>
  <c r="T114"/>
  <c r="R114"/>
  <c r="P114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3"/>
  <c r="BH103"/>
  <c r="BG103"/>
  <c r="BF103"/>
  <c r="T103"/>
  <c r="R103"/>
  <c r="P103"/>
  <c r="BI101"/>
  <c r="BH101"/>
  <c r="BG101"/>
  <c r="BF101"/>
  <c r="T101"/>
  <c r="R101"/>
  <c r="P101"/>
  <c r="J95"/>
  <c r="J94"/>
  <c r="F94"/>
  <c r="F92"/>
  <c r="E90"/>
  <c r="J59"/>
  <c r="J58"/>
  <c r="F58"/>
  <c r="F56"/>
  <c r="E54"/>
  <c r="J20"/>
  <c r="E20"/>
  <c r="F95"/>
  <c r="J19"/>
  <c r="J14"/>
  <c r="J56"/>
  <c r="E7"/>
  <c r="E86"/>
  <c i="4" r="J39"/>
  <c r="J38"/>
  <c i="1" r="AY58"/>
  <c i="4" r="J37"/>
  <c i="1" r="AX58"/>
  <c i="4"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R111"/>
  <c r="P111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F87"/>
  <c r="E85"/>
  <c r="F56"/>
  <c r="E54"/>
  <c r="J26"/>
  <c r="E26"/>
  <c r="J59"/>
  <c r="J25"/>
  <c r="J23"/>
  <c r="E23"/>
  <c r="J58"/>
  <c r="J22"/>
  <c r="J20"/>
  <c r="E20"/>
  <c r="F90"/>
  <c r="J19"/>
  <c r="J17"/>
  <c r="E17"/>
  <c r="F89"/>
  <c r="J16"/>
  <c r="J14"/>
  <c r="J87"/>
  <c r="E7"/>
  <c r="E81"/>
  <c i="3" r="J39"/>
  <c r="J38"/>
  <c i="1" r="AY57"/>
  <c i="3" r="J37"/>
  <c i="1" r="AX57"/>
  <c i="3"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T157"/>
  <c r="R158"/>
  <c r="R157"/>
  <c r="P158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3"/>
  <c r="BH93"/>
  <c r="BG93"/>
  <c r="BF93"/>
  <c r="T93"/>
  <c r="T92"/>
  <c r="R93"/>
  <c r="R92"/>
  <c r="P93"/>
  <c r="P92"/>
  <c r="F85"/>
  <c r="E83"/>
  <c r="F56"/>
  <c r="E54"/>
  <c r="J26"/>
  <c r="E26"/>
  <c r="J59"/>
  <c r="J25"/>
  <c r="J23"/>
  <c r="E23"/>
  <c r="J87"/>
  <c r="J22"/>
  <c r="J20"/>
  <c r="E20"/>
  <c r="F59"/>
  <c r="J19"/>
  <c r="J17"/>
  <c r="E17"/>
  <c r="F58"/>
  <c r="J16"/>
  <c r="J14"/>
  <c r="J85"/>
  <c r="E7"/>
  <c r="E79"/>
  <c i="2" r="J39"/>
  <c r="J38"/>
  <c i="1" r="AY56"/>
  <c i="2" r="J37"/>
  <c i="1" r="AX56"/>
  <c i="2"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8"/>
  <c r="BH278"/>
  <c r="BG278"/>
  <c r="BF278"/>
  <c r="T278"/>
  <c r="T277"/>
  <c r="R278"/>
  <c r="R277"/>
  <c r="P278"/>
  <c r="P277"/>
  <c r="BI276"/>
  <c r="BH276"/>
  <c r="BG276"/>
  <c r="BF276"/>
  <c r="T276"/>
  <c r="T275"/>
  <c r="R276"/>
  <c r="R275"/>
  <c r="P276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5"/>
  <c r="BH265"/>
  <c r="BG265"/>
  <c r="BF265"/>
  <c r="T265"/>
  <c r="T264"/>
  <c r="R265"/>
  <c r="R264"/>
  <c r="P265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T219"/>
  <c r="R220"/>
  <c r="R219"/>
  <c r="P220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T178"/>
  <c r="R179"/>
  <c r="R178"/>
  <c r="P179"/>
  <c r="P178"/>
  <c r="BI177"/>
  <c r="BH177"/>
  <c r="BG177"/>
  <c r="BF177"/>
  <c r="T177"/>
  <c r="T176"/>
  <c r="R177"/>
  <c r="R176"/>
  <c r="P177"/>
  <c r="P176"/>
  <c r="BI175"/>
  <c r="BH175"/>
  <c r="BG175"/>
  <c r="BF175"/>
  <c r="T175"/>
  <c r="T174"/>
  <c r="R175"/>
  <c r="R174"/>
  <c r="P175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3"/>
  <c r="BH113"/>
  <c r="BG113"/>
  <c r="BF113"/>
  <c r="T113"/>
  <c r="R113"/>
  <c r="P113"/>
  <c r="J108"/>
  <c r="F105"/>
  <c r="E103"/>
  <c r="J59"/>
  <c r="F56"/>
  <c r="E54"/>
  <c r="J23"/>
  <c r="E23"/>
  <c r="J58"/>
  <c r="J22"/>
  <c r="J20"/>
  <c r="E20"/>
  <c r="F108"/>
  <c r="J19"/>
  <c r="J17"/>
  <c r="E17"/>
  <c r="F58"/>
  <c r="J16"/>
  <c r="J14"/>
  <c r="J105"/>
  <c r="E7"/>
  <c r="E99"/>
  <c i="1" r="L50"/>
  <c r="AM50"/>
  <c r="AM49"/>
  <c r="L49"/>
  <c r="AM47"/>
  <c r="L47"/>
  <c r="L45"/>
  <c r="L44"/>
  <c i="8" r="J103"/>
  <c i="7" r="BK182"/>
  <c r="J132"/>
  <c i="6" r="BK170"/>
  <c r="J115"/>
  <c i="5" r="BK184"/>
  <c r="J126"/>
  <c r="J101"/>
  <c i="4" r="BK190"/>
  <c r="BK134"/>
  <c i="3" r="BK189"/>
  <c r="J141"/>
  <c i="2" r="J273"/>
  <c r="BK262"/>
  <c r="J230"/>
  <c r="J202"/>
  <c r="BK182"/>
  <c r="BK157"/>
  <c r="BK128"/>
  <c r="BK117"/>
  <c i="8" r="BK120"/>
  <c r="J98"/>
  <c i="7" r="BK190"/>
  <c r="J150"/>
  <c i="6" r="BK183"/>
  <c r="BK159"/>
  <c i="5" r="BK189"/>
  <c r="J159"/>
  <c r="BK111"/>
  <c i="4" r="BK185"/>
  <c r="BK139"/>
  <c r="J106"/>
  <c i="3" r="BK181"/>
  <c r="BK106"/>
  <c i="2" r="BK271"/>
  <c r="BK239"/>
  <c r="J207"/>
  <c r="BK183"/>
  <c r="BK148"/>
  <c r="J127"/>
  <c i="8" r="BK114"/>
  <c i="7" r="J198"/>
  <c r="BK144"/>
  <c i="6" r="BK180"/>
  <c r="J127"/>
  <c i="5" r="BK159"/>
  <c i="7" r="J187"/>
  <c r="BK162"/>
  <c i="6" r="J185"/>
  <c r="J104"/>
  <c i="4" r="J198"/>
  <c r="J156"/>
  <c r="J132"/>
  <c i="3" r="BK196"/>
  <c r="J155"/>
  <c r="BK112"/>
  <c i="2" r="BK265"/>
  <c r="J200"/>
  <c r="J163"/>
  <c r="BK143"/>
  <c i="7" r="J202"/>
  <c r="BK156"/>
  <c i="6" r="J174"/>
  <c i="5" r="J183"/>
  <c r="BK146"/>
  <c i="4" r="J184"/>
  <c r="J95"/>
  <c i="3" r="BK153"/>
  <c i="2" r="BK261"/>
  <c r="J250"/>
  <c r="J236"/>
  <c r="BK212"/>
  <c r="J179"/>
  <c r="J152"/>
  <c r="BK130"/>
  <c i="7" r="BK183"/>
  <c r="J158"/>
  <c i="6" r="BK198"/>
  <c r="BK150"/>
  <c i="5" r="J158"/>
  <c r="J111"/>
  <c i="4" r="J194"/>
  <c r="J161"/>
  <c r="BK97"/>
  <c i="3" r="J121"/>
  <c r="BK96"/>
  <c i="2" r="BK234"/>
  <c r="J206"/>
  <c r="J170"/>
  <c r="J148"/>
  <c i="7" r="BK158"/>
  <c i="6" r="J168"/>
  <c i="5" r="BK192"/>
  <c r="BK103"/>
  <c i="4" r="BK127"/>
  <c i="3" r="J183"/>
  <c r="BK139"/>
  <c r="BK93"/>
  <c i="2" r="BK253"/>
  <c r="BK229"/>
  <c r="J194"/>
  <c r="BK181"/>
  <c r="BK147"/>
  <c r="J117"/>
  <c i="7" r="BK109"/>
  <c i="6" r="BK182"/>
  <c r="J147"/>
  <c i="8" r="BK129"/>
  <c i="7" r="BK200"/>
  <c r="J147"/>
  <c i="6" r="BK190"/>
  <c r="BK157"/>
  <c r="BK107"/>
  <c i="5" r="BK168"/>
  <c r="J106"/>
  <c i="4" r="J189"/>
  <c r="BK132"/>
  <c r="BK110"/>
  <c i="3" r="BK161"/>
  <c r="J114"/>
  <c i="2" r="J267"/>
  <c r="J249"/>
  <c r="J224"/>
  <c r="BK195"/>
  <c r="J168"/>
  <c r="BK153"/>
  <c r="J135"/>
  <c i="8" r="J123"/>
  <c r="BK103"/>
  <c i="7" r="BK178"/>
  <c r="BK127"/>
  <c i="6" r="J166"/>
  <c r="BK143"/>
  <c i="5" r="J181"/>
  <c r="J142"/>
  <c i="4" r="BK194"/>
  <c r="BK145"/>
  <c r="BK101"/>
  <c i="3" r="J158"/>
  <c r="J108"/>
  <c i="2" r="J276"/>
  <c r="BK246"/>
  <c r="BK216"/>
  <c r="BK191"/>
  <c r="BK155"/>
  <c r="J132"/>
  <c i="8" r="J120"/>
  <c r="J105"/>
  <c i="7" r="J162"/>
  <c r="J104"/>
  <c i="5" r="BK188"/>
  <c i="7" r="BK209"/>
  <c r="J178"/>
  <c i="6" r="J189"/>
  <c r="BK155"/>
  <c i="5" r="J110"/>
  <c i="4" r="BK163"/>
  <c r="BK138"/>
  <c i="3" r="BK191"/>
  <c r="J147"/>
  <c r="BK98"/>
  <c i="2" r="J256"/>
  <c r="BK232"/>
  <c r="BK193"/>
  <c r="BK161"/>
  <c r="BK132"/>
  <c r="J116"/>
  <c i="7" r="J168"/>
  <c i="6" r="BK179"/>
  <c r="BK99"/>
  <c i="5" r="BK156"/>
  <c r="BK119"/>
  <c i="4" r="J154"/>
  <c r="BK111"/>
  <c i="3" r="J179"/>
  <c r="BK127"/>
  <c i="2" r="BK273"/>
  <c r="J257"/>
  <c r="BK237"/>
  <c r="J215"/>
  <c r="BK189"/>
  <c r="J140"/>
  <c r="BK129"/>
  <c i="7" r="BK168"/>
  <c r="J127"/>
  <c i="6" r="BK191"/>
  <c r="J139"/>
  <c i="5" r="J168"/>
  <c r="BK108"/>
  <c i="4" r="J187"/>
  <c r="BK152"/>
  <c r="J111"/>
  <c i="3" r="J139"/>
  <c r="BK108"/>
  <c i="2" r="J261"/>
  <c r="J237"/>
  <c r="J218"/>
  <c r="BK175"/>
  <c i="7" r="J181"/>
  <c i="6" r="J193"/>
  <c i="5" r="BK191"/>
  <c i="4" r="BK202"/>
  <c r="BK136"/>
  <c i="3" r="BK170"/>
  <c r="BK135"/>
  <c r="BK100"/>
  <c i="2" r="J263"/>
  <c r="J239"/>
  <c r="J216"/>
  <c r="BK192"/>
  <c r="BK173"/>
  <c r="J130"/>
  <c r="BK113"/>
  <c i="7" r="BK113"/>
  <c i="6" r="BK193"/>
  <c r="J161"/>
  <c r="BK125"/>
  <c i="8" r="BK107"/>
  <c i="7" r="BK193"/>
  <c r="J138"/>
  <c i="6" r="J183"/>
  <c r="BK147"/>
  <c i="5" r="J189"/>
  <c r="J119"/>
  <c i="4" r="J205"/>
  <c r="BK187"/>
  <c r="J125"/>
  <c i="3" r="J171"/>
  <c r="BK129"/>
  <c i="2" r="J278"/>
  <c r="J258"/>
  <c r="BK236"/>
  <c r="J208"/>
  <c r="BK187"/>
  <c r="BK156"/>
  <c r="BK136"/>
  <c r="J115"/>
  <c i="8" r="BK117"/>
  <c r="BK96"/>
  <c i="7" r="J166"/>
  <c i="6" r="J188"/>
  <c r="J165"/>
  <c r="BK122"/>
  <c i="5" r="BK179"/>
  <c r="BK106"/>
  <c i="4" r="BK168"/>
  <c r="J136"/>
  <c r="BK96"/>
  <c i="3" r="BK179"/>
  <c r="J145"/>
  <c r="J93"/>
  <c i="2" r="J229"/>
  <c r="BK206"/>
  <c r="J173"/>
  <c r="J151"/>
  <c r="J129"/>
  <c i="8" r="J117"/>
  <c i="7" r="BK202"/>
  <c r="BK132"/>
  <c i="6" r="J158"/>
  <c i="5" r="J184"/>
  <c i="7" r="BK198"/>
  <c r="J167"/>
  <c i="6" r="BK169"/>
  <c i="4" r="J200"/>
  <c r="BK154"/>
  <c r="J96"/>
  <c i="3" r="BK143"/>
  <c r="J102"/>
  <c i="2" r="J271"/>
  <c r="J241"/>
  <c r="J197"/>
  <c r="BK164"/>
  <c r="J138"/>
  <c r="J122"/>
  <c i="7" r="J190"/>
  <c r="BK142"/>
  <c i="6" r="J159"/>
  <c i="5" r="BK181"/>
  <c r="BK134"/>
  <c i="4" r="J166"/>
  <c i="3" r="BK185"/>
  <c r="BK145"/>
  <c i="2" r="J262"/>
  <c r="J245"/>
  <c r="J223"/>
  <c r="BK198"/>
  <c r="BK158"/>
  <c r="BK134"/>
  <c i="7" r="BK212"/>
  <c r="BK171"/>
  <c r="J144"/>
  <c r="BK104"/>
  <c i="6" r="BK171"/>
  <c r="J101"/>
  <c i="5" r="BK126"/>
  <c i="4" r="J204"/>
  <c r="J163"/>
  <c r="J127"/>
  <c i="3" r="BK183"/>
  <c r="J123"/>
  <c i="2" r="BK283"/>
  <c r="J240"/>
  <c r="J211"/>
  <c r="J161"/>
  <c r="BK137"/>
  <c i="7" r="J173"/>
  <c i="6" r="BK139"/>
  <c i="5" r="BK176"/>
  <c i="4" r="BK181"/>
  <c r="BK106"/>
  <c i="3" r="J173"/>
  <c r="BK131"/>
  <c i="2" r="BK254"/>
  <c r="J234"/>
  <c r="J203"/>
  <c r="J187"/>
  <c r="BK151"/>
  <c i="7" r="BK165"/>
  <c i="6" r="J194"/>
  <c r="BK173"/>
  <c i="8" r="BK127"/>
  <c r="BK98"/>
  <c i="7" r="J171"/>
  <c r="BK120"/>
  <c i="6" r="BK164"/>
  <c r="BK132"/>
  <c i="5" r="BK177"/>
  <c r="J108"/>
  <c i="4" r="BK198"/>
  <c r="J139"/>
  <c r="J116"/>
  <c i="3" r="J149"/>
  <c r="BK121"/>
  <c i="2" r="J272"/>
  <c r="BK260"/>
  <c r="J244"/>
  <c r="BK215"/>
  <c r="J159"/>
  <c r="BK138"/>
  <c r="J124"/>
  <c i="8" r="J127"/>
  <c r="BK105"/>
  <c i="7" r="J175"/>
  <c r="BK136"/>
  <c i="6" r="J177"/>
  <c r="BK161"/>
  <c r="BK106"/>
  <c i="5" r="J156"/>
  <c r="BK128"/>
  <c i="4" r="J190"/>
  <c r="J141"/>
  <c r="J108"/>
  <c i="3" r="J191"/>
  <c r="BK102"/>
  <c i="2" r="BK258"/>
  <c r="BK223"/>
  <c r="J195"/>
  <c r="BK169"/>
  <c r="J136"/>
  <c r="BK124"/>
  <c i="8" r="BK116"/>
  <c r="J94"/>
  <c i="7" r="J183"/>
  <c r="BK118"/>
  <c i="6" r="BK188"/>
  <c r="J107"/>
  <c i="5" r="J152"/>
  <c i="7" r="J182"/>
  <c r="J109"/>
  <c i="6" r="J143"/>
  <c i="4" r="J192"/>
  <c r="BK150"/>
  <c r="J110"/>
  <c i="3" r="BK171"/>
  <c r="J119"/>
  <c i="2" r="J284"/>
  <c r="J254"/>
  <c r="BK208"/>
  <c r="BK168"/>
  <c r="J147"/>
  <c r="J125"/>
  <c i="7" r="J192"/>
  <c r="J136"/>
  <c i="6" r="J170"/>
  <c i="5" r="J191"/>
  <c r="BK150"/>
  <c i="4" r="BK189"/>
  <c r="BK99"/>
  <c i="3" r="BK163"/>
  <c r="J112"/>
  <c i="2" r="J269"/>
  <c r="BK241"/>
  <c r="BK218"/>
  <c r="BK196"/>
  <c r="J145"/>
  <c r="BK131"/>
  <c i="7" r="J209"/>
  <c r="BK161"/>
  <c r="J120"/>
  <c i="6" r="BK177"/>
  <c r="BK121"/>
  <c i="5" r="J138"/>
  <c i="4" r="BK196"/>
  <c r="J177"/>
  <c r="J118"/>
  <c i="3" r="BK165"/>
  <c r="BK133"/>
  <c r="J100"/>
  <c i="2" r="BK257"/>
  <c r="J233"/>
  <c r="J181"/>
  <c r="BK152"/>
  <c i="7" r="J184"/>
  <c r="BK112"/>
  <c i="6" r="J142"/>
  <c i="5" r="J190"/>
  <c i="4" r="J185"/>
  <c r="BK143"/>
  <c i="3" r="BK193"/>
  <c r="J153"/>
  <c r="J110"/>
  <c i="2" r="BK267"/>
  <c r="BK240"/>
  <c r="J220"/>
  <c r="J196"/>
  <c r="BK186"/>
  <c r="BK166"/>
  <c r="BK119"/>
  <c i="7" r="J122"/>
  <c i="6" r="BK195"/>
  <c r="BK181"/>
  <c r="BK145"/>
  <c i="8" r="J101"/>
  <c r="BK94"/>
  <c i="7" r="BK169"/>
  <c r="J113"/>
  <c i="6" r="BK174"/>
  <c r="J141"/>
  <c i="5" r="BK190"/>
  <c r="J131"/>
  <c i="4" r="J202"/>
  <c r="J143"/>
  <c r="BK114"/>
  <c i="3" r="J165"/>
  <c r="J137"/>
  <c i="2" r="J281"/>
  <c r="BK263"/>
  <c r="BK233"/>
  <c r="J212"/>
  <c r="BK177"/>
  <c r="BK154"/>
  <c r="J119"/>
  <c i="8" r="BK125"/>
  <c r="J107"/>
  <c i="7" r="J200"/>
  <c r="J169"/>
  <c i="6" r="BK197"/>
  <c r="BK166"/>
  <c r="BK153"/>
  <c r="BK104"/>
  <c i="5" r="J177"/>
  <c r="BK112"/>
  <c i="4" r="J159"/>
  <c r="J120"/>
  <c i="3" r="J196"/>
  <c r="J133"/>
  <c i="2" r="J283"/>
  <c r="BK268"/>
  <c r="BK220"/>
  <c r="J189"/>
  <c r="BK159"/>
  <c r="BK142"/>
  <c i="1" r="AS55"/>
  <c i="6" r="BK142"/>
  <c i="5" r="BK183"/>
  <c i="7" r="BK181"/>
  <c r="J115"/>
  <c i="6" r="BK127"/>
  <c i="4" r="J179"/>
  <c r="BK147"/>
  <c i="3" r="J181"/>
  <c r="BK125"/>
  <c i="2" r="BK280"/>
  <c r="BK245"/>
  <c r="J209"/>
  <c r="J177"/>
  <c r="BK145"/>
  <c r="J123"/>
  <c i="7" r="BK199"/>
  <c r="J159"/>
  <c i="6" r="J176"/>
  <c r="J153"/>
  <c i="5" r="BK175"/>
  <c r="BK138"/>
  <c i="4" r="BK177"/>
  <c r="J121"/>
  <c i="3" r="BK195"/>
  <c r="BK149"/>
  <c i="2" r="BK278"/>
  <c r="J259"/>
  <c r="J242"/>
  <c r="J228"/>
  <c r="BK202"/>
  <c r="J155"/>
  <c r="J133"/>
  <c i="7" r="J165"/>
  <c r="J141"/>
  <c i="6" r="J182"/>
  <c r="J137"/>
  <c i="5" r="BK152"/>
  <c r="J112"/>
  <c i="4" r="BK179"/>
  <c r="BK156"/>
  <c r="BK104"/>
  <c i="3" r="BK141"/>
  <c i="2" r="BK270"/>
  <c r="BK248"/>
  <c r="BK228"/>
  <c r="J185"/>
  <c r="J149"/>
  <c r="J118"/>
  <c i="7" r="BK147"/>
  <c i="6" r="J106"/>
  <c i="5" r="BK154"/>
  <c i="4" r="J171"/>
  <c r="BK141"/>
  <c i="3" r="J189"/>
  <c r="J127"/>
  <c i="2" r="BK259"/>
  <c r="BK235"/>
  <c r="BK211"/>
  <c r="J193"/>
  <c r="J169"/>
  <c r="J126"/>
  <c i="7" r="BK152"/>
  <c i="6" r="J201"/>
  <c r="J175"/>
  <c r="BK137"/>
  <c i="8" r="J109"/>
  <c i="7" r="J199"/>
  <c r="BK154"/>
  <c i="6" r="J195"/>
  <c r="J169"/>
  <c r="BK101"/>
  <c i="5" r="BK142"/>
  <c r="J103"/>
  <c i="4" r="J173"/>
  <c r="BK121"/>
  <c i="3" r="J195"/>
  <c r="BK147"/>
  <c i="2" r="BK284"/>
  <c r="BK250"/>
  <c r="BK225"/>
  <c r="J210"/>
  <c r="BK190"/>
  <c r="J158"/>
  <c r="BK127"/>
  <c i="8" r="J129"/>
  <c r="J116"/>
  <c r="BK101"/>
  <c i="7" r="J196"/>
  <c r="J154"/>
  <c r="J112"/>
  <c i="6" r="BK175"/>
  <c r="J151"/>
  <c i="5" r="J188"/>
  <c r="J146"/>
  <c i="4" r="J196"/>
  <c r="J147"/>
  <c r="J97"/>
  <c i="3" r="J175"/>
  <c r="J131"/>
  <c i="2" r="J280"/>
  <c r="BK249"/>
  <c r="J226"/>
  <c r="J199"/>
  <c r="BK170"/>
  <c r="J153"/>
  <c r="J139"/>
  <c r="BK121"/>
  <c i="7" r="J217"/>
  <c r="J134"/>
  <c i="6" r="J197"/>
  <c i="5" r="J192"/>
  <c i="7" r="J193"/>
  <c r="J142"/>
  <c i="6" r="BK151"/>
  <c i="4" r="BK205"/>
  <c r="J168"/>
  <c r="J129"/>
  <c i="3" r="J187"/>
  <c r="J135"/>
  <c i="2" r="BK285"/>
  <c r="J255"/>
  <c r="BK226"/>
  <c r="J190"/>
  <c r="BK149"/>
  <c r="J137"/>
  <c r="BK120"/>
  <c i="7" r="BK187"/>
  <c i="6" r="J198"/>
  <c r="BK163"/>
  <c i="5" r="BK158"/>
  <c r="J128"/>
  <c i="4" r="BK161"/>
  <c r="BK108"/>
  <c i="3" r="J177"/>
  <c r="BK123"/>
  <c i="2" r="BK272"/>
  <c r="J251"/>
  <c r="J225"/>
  <c r="BK207"/>
  <c r="BK162"/>
  <c r="BK135"/>
  <c r="BK115"/>
  <c i="7" r="J164"/>
  <c r="BK119"/>
  <c i="6" r="J181"/>
  <c r="J120"/>
  <c i="5" r="BK131"/>
  <c r="BK101"/>
  <c i="4" r="J169"/>
  <c r="J138"/>
  <c i="3" r="J168"/>
  <c r="J129"/>
  <c i="2" r="BK269"/>
  <c r="BK244"/>
  <c r="BK197"/>
  <c r="BK160"/>
  <c r="J121"/>
  <c i="6" r="BK200"/>
  <c r="J145"/>
  <c i="5" r="J179"/>
  <c i="4" r="J175"/>
  <c r="J123"/>
  <c i="3" r="BK177"/>
  <c r="BK114"/>
  <c i="2" r="BK274"/>
  <c r="J243"/>
  <c r="BK227"/>
  <c r="J198"/>
  <c r="J188"/>
  <c r="J172"/>
  <c r="BK122"/>
  <c i="7" r="J119"/>
  <c i="6" r="J190"/>
  <c r="J150"/>
  <c i="8" r="J111"/>
  <c i="7" r="BK218"/>
  <c r="BK164"/>
  <c i="6" r="BK189"/>
  <c r="BK115"/>
  <c i="5" r="J185"/>
  <c r="BK110"/>
  <c i="4" r="BK200"/>
  <c r="BK171"/>
  <c r="BK120"/>
  <c i="3" r="BK187"/>
  <c r="J143"/>
  <c i="2" r="BK282"/>
  <c r="J265"/>
  <c r="BK243"/>
  <c r="J217"/>
  <c r="BK194"/>
  <c r="BK172"/>
  <c r="J144"/>
  <c r="J131"/>
  <c r="J113"/>
  <c i="8" r="J114"/>
  <c i="7" r="BK217"/>
  <c r="BK173"/>
  <c r="J118"/>
  <c i="6" r="BK176"/>
  <c r="J125"/>
  <c i="5" r="J176"/>
  <c i="4" r="J206"/>
  <c r="BK157"/>
  <c r="BK116"/>
  <c i="3" r="J170"/>
  <c r="J125"/>
  <c i="2" r="J282"/>
  <c r="BK230"/>
  <c r="BK185"/>
  <c r="J162"/>
  <c r="J134"/>
  <c r="J120"/>
  <c i="8" r="J96"/>
  <c i="7" r="BK184"/>
  <c r="J124"/>
  <c i="6" r="BK185"/>
  <c r="BK141"/>
  <c i="5" r="J150"/>
  <c i="7" r="J161"/>
  <c i="6" r="J164"/>
  <c i="5" r="BK116"/>
  <c i="4" r="J181"/>
  <c r="J145"/>
  <c i="3" r="J185"/>
  <c r="BK137"/>
  <c i="2" r="BK281"/>
  <c r="J246"/>
  <c r="J222"/>
  <c r="J183"/>
  <c r="J156"/>
  <c r="BK140"/>
  <c i="7" r="J195"/>
  <c r="BK122"/>
  <c i="6" r="BK120"/>
  <c i="5" r="J163"/>
  <c i="4" r="BK206"/>
  <c r="J152"/>
  <c r="J104"/>
  <c i="3" r="J161"/>
  <c r="J98"/>
  <c i="2" r="J268"/>
  <c r="J253"/>
  <c r="J235"/>
  <c r="BK209"/>
  <c r="BK163"/>
  <c r="J142"/>
  <c r="BK123"/>
  <c i="7" r="BK175"/>
  <c r="BK159"/>
  <c i="6" r="BK199"/>
  <c r="J173"/>
  <c i="5" r="BK166"/>
  <c r="BK114"/>
  <c i="4" r="BK184"/>
  <c r="J157"/>
  <c r="J114"/>
  <c i="3" r="BK155"/>
  <c r="J116"/>
  <c i="2" r="J285"/>
  <c r="BK255"/>
  <c r="J186"/>
  <c r="BK179"/>
  <c r="BK133"/>
  <c i="7" r="BK141"/>
  <c i="6" r="J122"/>
  <c i="5" r="BK124"/>
  <c i="4" r="J150"/>
  <c r="BK95"/>
  <c i="3" r="BK168"/>
  <c r="BK119"/>
  <c i="2" r="BK276"/>
  <c r="J252"/>
  <c r="J232"/>
  <c r="BK199"/>
  <c r="BK184"/>
  <c r="J143"/>
  <c r="BK118"/>
  <c i="7" r="BK134"/>
  <c i="6" r="J200"/>
  <c r="J179"/>
  <c r="J121"/>
  <c i="8" r="J125"/>
  <c i="7" r="J212"/>
  <c r="BK166"/>
  <c i="6" r="J199"/>
  <c r="J171"/>
  <c i="5" r="J175"/>
  <c r="J114"/>
  <c i="4" r="BK175"/>
  <c r="BK129"/>
  <c r="J101"/>
  <c i="3" r="BK158"/>
  <c r="BK110"/>
  <c i="2" r="J270"/>
  <c r="BK251"/>
  <c r="J227"/>
  <c r="BK203"/>
  <c r="J175"/>
  <c r="BK139"/>
  <c r="BK126"/>
  <c i="8" r="BK123"/>
  <c r="BK109"/>
  <c i="7" r="J218"/>
  <c r="BK167"/>
  <c i="6" r="J191"/>
  <c r="BK165"/>
  <c r="J132"/>
  <c i="5" r="BK185"/>
  <c r="J154"/>
  <c i="4" r="BK173"/>
  <c r="BK118"/>
  <c i="3" r="J193"/>
  <c r="J151"/>
  <c r="J96"/>
  <c i="2" r="J248"/>
  <c r="BK210"/>
  <c r="BK188"/>
  <c r="J166"/>
  <c r="BK144"/>
  <c r="BK116"/>
  <c i="8" r="BK111"/>
  <c i="7" r="J152"/>
  <c r="BK115"/>
  <c i="6" r="J157"/>
  <c i="5" r="BK163"/>
  <c i="7" r="BK192"/>
  <c i="6" r="J180"/>
  <c i="4" r="BK204"/>
  <c r="BK166"/>
  <c r="BK123"/>
  <c i="3" r="BK173"/>
  <c r="BK116"/>
  <c i="2" r="J274"/>
  <c r="BK252"/>
  <c r="BK224"/>
  <c r="J184"/>
  <c r="J160"/>
  <c r="J128"/>
  <c i="7" r="BK196"/>
  <c r="BK138"/>
  <c i="6" r="BK168"/>
  <c i="5" r="J166"/>
  <c r="J116"/>
  <c i="4" r="J134"/>
  <c i="3" r="BK175"/>
  <c r="J104"/>
  <c i="2" r="J260"/>
  <c r="BK238"/>
  <c r="BK217"/>
  <c r="J192"/>
  <c r="J154"/>
  <c r="BK125"/>
  <c i="7" r="BK195"/>
  <c r="BK150"/>
  <c i="6" r="BK194"/>
  <c r="J163"/>
  <c r="J99"/>
  <c i="5" r="J124"/>
  <c i="4" r="BK192"/>
  <c r="BK159"/>
  <c r="BK125"/>
  <c i="3" r="BK151"/>
  <c r="J106"/>
  <c i="2" r="BK242"/>
  <c r="BK222"/>
  <c r="J182"/>
  <c r="J157"/>
  <c i="7" r="BK124"/>
  <c i="6" r="J155"/>
  <c i="5" r="J134"/>
  <c i="4" r="BK169"/>
  <c r="J99"/>
  <c i="3" r="J163"/>
  <c r="BK104"/>
  <c i="2" r="BK256"/>
  <c r="J238"/>
  <c r="BK200"/>
  <c r="J191"/>
  <c r="J164"/>
  <c i="7" r="J156"/>
  <c i="6" r="BK201"/>
  <c r="BK158"/>
  <c l="1" r="T98"/>
  <c r="BK124"/>
  <c r="J124"/>
  <c r="J67"/>
  <c r="BK160"/>
  <c r="J160"/>
  <c r="J72"/>
  <c r="BK196"/>
  <c r="J196"/>
  <c r="J74"/>
  <c i="2" r="T114"/>
  <c r="P150"/>
  <c r="BK167"/>
  <c r="J167"/>
  <c r="J70"/>
  <c r="BK171"/>
  <c r="J171"/>
  <c r="J71"/>
  <c r="T180"/>
  <c r="R214"/>
  <c r="R213"/>
  <c r="P221"/>
  <c r="P247"/>
  <c r="R266"/>
  <c r="P279"/>
  <c i="3" r="BK95"/>
  <c r="J95"/>
  <c r="J65"/>
  <c r="T118"/>
  <c r="R167"/>
  <c i="4" r="BK94"/>
  <c r="BK103"/>
  <c r="J103"/>
  <c r="J66"/>
  <c r="R113"/>
  <c r="BK149"/>
  <c r="J149"/>
  <c r="J69"/>
  <c r="T183"/>
  <c i="5" r="T105"/>
  <c r="R130"/>
  <c r="BK167"/>
  <c r="J167"/>
  <c r="J74"/>
  <c r="T182"/>
  <c i="6" r="R103"/>
  <c r="BK140"/>
  <c r="J140"/>
  <c r="J68"/>
  <c r="BK149"/>
  <c r="BK148"/>
  <c r="J148"/>
  <c r="J70"/>
  <c r="BK192"/>
  <c r="J192"/>
  <c r="J73"/>
  <c r="T196"/>
  <c i="7" r="P137"/>
  <c i="2" r="BK141"/>
  <c r="J141"/>
  <c r="J66"/>
  <c r="P146"/>
  <c r="R146"/>
  <c r="T171"/>
  <c r="P205"/>
  <c r="P204"/>
  <c r="T214"/>
  <c r="T213"/>
  <c r="BK231"/>
  <c r="J231"/>
  <c r="J83"/>
  <c r="T247"/>
  <c r="R279"/>
  <c i="3" r="P95"/>
  <c r="R95"/>
  <c r="P167"/>
  <c i="4" r="R94"/>
  <c r="T98"/>
  <c r="T103"/>
  <c r="BK131"/>
  <c r="J131"/>
  <c r="J68"/>
  <c r="P149"/>
  <c r="T165"/>
  <c i="5" r="P100"/>
  <c r="T109"/>
  <c r="BK118"/>
  <c r="P130"/>
  <c r="T151"/>
  <c r="P182"/>
  <c i="6" r="P98"/>
  <c r="T124"/>
  <c r="R160"/>
  <c r="R196"/>
  <c i="7" r="R201"/>
  <c i="2" r="BK114"/>
  <c r="J114"/>
  <c r="J65"/>
  <c r="P141"/>
  <c r="BK150"/>
  <c r="J150"/>
  <c r="J68"/>
  <c r="R171"/>
  <c r="R201"/>
  <c r="T231"/>
  <c r="BK266"/>
  <c r="J266"/>
  <c r="J86"/>
  <c r="BK279"/>
  <c r="J279"/>
  <c r="J89"/>
  <c i="3" r="R118"/>
  <c r="BK167"/>
  <c r="J167"/>
  <c r="J69"/>
  <c i="4" r="R98"/>
  <c r="R103"/>
  <c r="T113"/>
  <c r="BK165"/>
  <c r="J165"/>
  <c r="J70"/>
  <c r="BK183"/>
  <c r="J183"/>
  <c r="J71"/>
  <c i="5" r="R100"/>
  <c r="P105"/>
  <c r="T118"/>
  <c r="BK130"/>
  <c r="J130"/>
  <c r="J72"/>
  <c r="R167"/>
  <c r="T187"/>
  <c i="6" r="T103"/>
  <c r="P160"/>
  <c r="R192"/>
  <c i="2" r="R114"/>
  <c r="BK146"/>
  <c r="J146"/>
  <c r="J67"/>
  <c r="T146"/>
  <c r="P167"/>
  <c r="P165"/>
  <c r="P171"/>
  <c r="P180"/>
  <c r="P201"/>
  <c r="R205"/>
  <c r="R204"/>
  <c r="P214"/>
  <c r="P213"/>
  <c r="R221"/>
  <c r="R247"/>
  <c i="3" r="P118"/>
  <c r="P160"/>
  <c r="T160"/>
  <c i="4" r="BK98"/>
  <c r="J98"/>
  <c r="J65"/>
  <c r="BK113"/>
  <c r="J113"/>
  <c r="J67"/>
  <c r="P131"/>
  <c r="T149"/>
  <c r="P183"/>
  <c i="5" r="BK109"/>
  <c r="J109"/>
  <c r="J67"/>
  <c r="R118"/>
  <c r="R151"/>
  <c r="R182"/>
  <c i="6" r="BK98"/>
  <c r="J98"/>
  <c r="J65"/>
  <c r="P124"/>
  <c r="T140"/>
  <c r="R149"/>
  <c r="R148"/>
  <c r="T192"/>
  <c i="7" r="R111"/>
  <c r="BK117"/>
  <c r="J117"/>
  <c r="J69"/>
  <c r="P126"/>
  <c r="T137"/>
  <c r="R153"/>
  <c r="BK170"/>
  <c r="J170"/>
  <c r="J76"/>
  <c r="T170"/>
  <c r="T191"/>
  <c r="P201"/>
  <c i="5" r="BK105"/>
  <c r="J105"/>
  <c r="J66"/>
  <c r="R109"/>
  <c r="BK151"/>
  <c r="J151"/>
  <c r="J73"/>
  <c r="P167"/>
  <c r="P187"/>
  <c i="6" r="BK103"/>
  <c r="J103"/>
  <c r="J66"/>
  <c r="R140"/>
  <c r="T149"/>
  <c r="P192"/>
  <c i="7" r="T111"/>
  <c r="R117"/>
  <c r="T126"/>
  <c r="R137"/>
  <c r="P153"/>
  <c r="P160"/>
  <c r="P170"/>
  <c r="P191"/>
  <c r="T201"/>
  <c r="R211"/>
  <c i="8" r="T93"/>
  <c i="2" r="P114"/>
  <c r="P112"/>
  <c r="R141"/>
  <c r="T150"/>
  <c r="R167"/>
  <c r="R165"/>
  <c r="BK180"/>
  <c r="J180"/>
  <c r="J75"/>
  <c r="BK201"/>
  <c r="J201"/>
  <c r="J76"/>
  <c r="BK205"/>
  <c r="BK204"/>
  <c r="J204"/>
  <c r="J77"/>
  <c r="BK214"/>
  <c r="J214"/>
  <c r="J80"/>
  <c r="BK221"/>
  <c r="J221"/>
  <c r="J82"/>
  <c r="T221"/>
  <c r="R231"/>
  <c r="P266"/>
  <c i="3" r="BK118"/>
  <c r="J118"/>
  <c r="J66"/>
  <c r="T167"/>
  <c i="4" r="T94"/>
  <c r="P113"/>
  <c r="R131"/>
  <c r="P165"/>
  <c r="R183"/>
  <c i="5" r="BK100"/>
  <c r="R105"/>
  <c r="P118"/>
  <c r="P151"/>
  <c r="BK182"/>
  <c r="J182"/>
  <c r="J75"/>
  <c r="R187"/>
  <c i="6" r="R98"/>
  <c r="R124"/>
  <c r="T160"/>
  <c i="7" r="BK111"/>
  <c r="J111"/>
  <c r="J67"/>
  <c r="P117"/>
  <c r="R126"/>
  <c r="BK153"/>
  <c r="J153"/>
  <c r="J74"/>
  <c r="T153"/>
  <c r="T160"/>
  <c r="BK191"/>
  <c r="J191"/>
  <c r="J77"/>
  <c r="BK211"/>
  <c r="J211"/>
  <c r="J79"/>
  <c r="P211"/>
  <c i="2" r="T141"/>
  <c r="R150"/>
  <c r="T167"/>
  <c r="T165"/>
  <c r="R180"/>
  <c r="T201"/>
  <c r="T205"/>
  <c r="T204"/>
  <c r="P231"/>
  <c r="BK247"/>
  <c r="J247"/>
  <c r="J84"/>
  <c r="T266"/>
  <c r="T279"/>
  <c i="3" r="T95"/>
  <c r="T91"/>
  <c r="BK160"/>
  <c r="J160"/>
  <c r="J68"/>
  <c r="R160"/>
  <c i="4" r="P94"/>
  <c r="P98"/>
  <c r="P103"/>
  <c r="T131"/>
  <c r="R149"/>
  <c r="R165"/>
  <c i="5" r="T100"/>
  <c r="T99"/>
  <c r="P109"/>
  <c r="T130"/>
  <c r="T167"/>
  <c r="BK187"/>
  <c r="J187"/>
  <c r="J76"/>
  <c i="6" r="P103"/>
  <c r="P140"/>
  <c r="P149"/>
  <c r="P148"/>
  <c r="P196"/>
  <c i="7" r="P111"/>
  <c r="P102"/>
  <c r="T117"/>
  <c r="BK126"/>
  <c r="J126"/>
  <c r="J72"/>
  <c r="BK137"/>
  <c r="J137"/>
  <c r="J73"/>
  <c r="BK160"/>
  <c r="J160"/>
  <c r="J75"/>
  <c r="R160"/>
  <c r="R170"/>
  <c r="R191"/>
  <c r="BK201"/>
  <c r="J201"/>
  <c r="J78"/>
  <c r="T211"/>
  <c i="8" r="BK93"/>
  <c r="J93"/>
  <c r="J65"/>
  <c r="P93"/>
  <c r="R93"/>
  <c r="BK100"/>
  <c r="J100"/>
  <c r="J66"/>
  <c r="P100"/>
  <c r="R100"/>
  <c r="T100"/>
  <c r="BK113"/>
  <c r="J113"/>
  <c r="J67"/>
  <c r="P113"/>
  <c r="R113"/>
  <c r="T113"/>
  <c r="BK122"/>
  <c r="J122"/>
  <c r="J69"/>
  <c r="P122"/>
  <c r="R122"/>
  <c r="T122"/>
  <c i="6" r="BE122"/>
  <c r="BE141"/>
  <c r="BE142"/>
  <c r="BE171"/>
  <c r="BE188"/>
  <c r="BE198"/>
  <c r="BE199"/>
  <c r="BE201"/>
  <c i="7" r="BE127"/>
  <c r="BE138"/>
  <c r="BE141"/>
  <c r="BE142"/>
  <c r="BE144"/>
  <c r="BE147"/>
  <c r="BE168"/>
  <c r="BK103"/>
  <c r="J103"/>
  <c r="J65"/>
  <c i="2" r="F59"/>
  <c r="F107"/>
  <c r="BE125"/>
  <c r="BE127"/>
  <c r="BE129"/>
  <c r="BE135"/>
  <c r="BE136"/>
  <c r="BE152"/>
  <c r="BE163"/>
  <c r="BE168"/>
  <c r="BE175"/>
  <c r="BE182"/>
  <c r="BE185"/>
  <c r="BE224"/>
  <c r="BE228"/>
  <c r="BE248"/>
  <c r="BE260"/>
  <c r="BE273"/>
  <c r="BK174"/>
  <c r="J174"/>
  <c r="J72"/>
  <c i="3" r="E50"/>
  <c r="J58"/>
  <c r="F87"/>
  <c r="BE108"/>
  <c r="BE112"/>
  <c r="BE123"/>
  <c r="BE137"/>
  <c r="BE141"/>
  <c r="BE181"/>
  <c r="BE187"/>
  <c i="4" r="J56"/>
  <c r="J89"/>
  <c r="BE97"/>
  <c r="BE110"/>
  <c r="BE118"/>
  <c r="BE120"/>
  <c r="BE139"/>
  <c r="BE145"/>
  <c r="BE152"/>
  <c r="BE154"/>
  <c r="BE166"/>
  <c r="BE173"/>
  <c r="BE179"/>
  <c r="BE184"/>
  <c r="BE189"/>
  <c r="BE198"/>
  <c r="BE200"/>
  <c i="5" r="BE101"/>
  <c r="BE110"/>
  <c r="BE111"/>
  <c r="BE116"/>
  <c r="BE128"/>
  <c r="BE159"/>
  <c r="BE168"/>
  <c r="BE184"/>
  <c r="BE192"/>
  <c i="6" r="J90"/>
  <c r="BE159"/>
  <c r="BE164"/>
  <c r="BE180"/>
  <c i="7" r="E50"/>
  <c r="J95"/>
  <c r="BE132"/>
  <c r="BE136"/>
  <c i="2" r="J107"/>
  <c r="BE117"/>
  <c r="BE120"/>
  <c r="BE128"/>
  <c r="BE132"/>
  <c r="BE143"/>
  <c r="BE156"/>
  <c r="BE159"/>
  <c r="BE166"/>
  <c r="BE169"/>
  <c r="BE172"/>
  <c r="BE173"/>
  <c r="BE177"/>
  <c r="BE183"/>
  <c r="BE184"/>
  <c r="BE196"/>
  <c r="BE202"/>
  <c r="BE203"/>
  <c r="BE208"/>
  <c r="BE210"/>
  <c r="BE217"/>
  <c r="BE220"/>
  <c r="BE227"/>
  <c r="BE229"/>
  <c r="BE239"/>
  <c r="BE254"/>
  <c r="BE262"/>
  <c r="BE268"/>
  <c r="BE281"/>
  <c r="BE282"/>
  <c r="BE284"/>
  <c r="BE285"/>
  <c r="BK112"/>
  <c r="J112"/>
  <c r="J64"/>
  <c r="BK178"/>
  <c r="J178"/>
  <c r="J74"/>
  <c i="3" r="J56"/>
  <c r="F88"/>
  <c r="BE131"/>
  <c r="BE135"/>
  <c r="BE153"/>
  <c r="BE163"/>
  <c r="BE170"/>
  <c i="4" r="BE96"/>
  <c r="BE104"/>
  <c r="BE121"/>
  <c r="BE141"/>
  <c r="BE190"/>
  <c r="BE205"/>
  <c i="5" r="F59"/>
  <c r="BE103"/>
  <c r="BE106"/>
  <c r="BE138"/>
  <c r="BE142"/>
  <c r="BE146"/>
  <c r="BE150"/>
  <c i="6" r="BE127"/>
  <c r="BE143"/>
  <c r="BE147"/>
  <c r="BE151"/>
  <c r="BE155"/>
  <c r="BE157"/>
  <c r="BE166"/>
  <c r="BE170"/>
  <c r="BE175"/>
  <c r="BE179"/>
  <c r="BE183"/>
  <c r="BE185"/>
  <c r="BE189"/>
  <c r="BE197"/>
  <c i="7" r="BE115"/>
  <c r="BE118"/>
  <c r="BE134"/>
  <c r="BE202"/>
  <c i="2" r="BE113"/>
  <c r="BE138"/>
  <c r="BE139"/>
  <c r="BE144"/>
  <c r="BE147"/>
  <c r="BE148"/>
  <c r="BE151"/>
  <c r="BE153"/>
  <c r="BE187"/>
  <c r="BE195"/>
  <c r="BE197"/>
  <c r="BE199"/>
  <c r="BE200"/>
  <c r="BE216"/>
  <c r="BE225"/>
  <c r="BE232"/>
  <c r="BE234"/>
  <c r="BE240"/>
  <c r="BE243"/>
  <c r="BE249"/>
  <c r="BE258"/>
  <c r="BE265"/>
  <c r="BE267"/>
  <c r="BE270"/>
  <c r="BE274"/>
  <c r="BE280"/>
  <c r="BE283"/>
  <c r="BK165"/>
  <c r="J165"/>
  <c r="J69"/>
  <c r="BK176"/>
  <c r="J176"/>
  <c r="J73"/>
  <c r="BK275"/>
  <c r="J275"/>
  <c r="J87"/>
  <c i="3" r="BE93"/>
  <c r="BE96"/>
  <c r="BE102"/>
  <c r="BE106"/>
  <c r="BE116"/>
  <c r="BE121"/>
  <c r="BE125"/>
  <c r="BE139"/>
  <c r="BE143"/>
  <c r="BE147"/>
  <c r="BE151"/>
  <c r="BE155"/>
  <c r="BE171"/>
  <c r="BE173"/>
  <c r="BE193"/>
  <c i="4" r="F59"/>
  <c r="BE125"/>
  <c r="BE132"/>
  <c r="BE147"/>
  <c r="BE150"/>
  <c r="BE159"/>
  <c r="BE168"/>
  <c r="BE175"/>
  <c r="BE181"/>
  <c r="BE185"/>
  <c r="BE187"/>
  <c r="BE192"/>
  <c i="5" r="E50"/>
  <c r="BE114"/>
  <c r="BE131"/>
  <c r="BE154"/>
  <c r="BE176"/>
  <c r="BE177"/>
  <c r="BE183"/>
  <c r="BE185"/>
  <c r="BE188"/>
  <c i="6" r="BE104"/>
  <c r="BE139"/>
  <c r="BE161"/>
  <c r="BE169"/>
  <c r="BE181"/>
  <c r="BE194"/>
  <c r="BE195"/>
  <c i="7" r="BE104"/>
  <c r="BE109"/>
  <c r="BE112"/>
  <c r="BE150"/>
  <c r="BE165"/>
  <c r="BE169"/>
  <c r="BE171"/>
  <c r="BE173"/>
  <c r="BE178"/>
  <c r="BE181"/>
  <c r="BE182"/>
  <c r="BE183"/>
  <c r="BE184"/>
  <c r="BE198"/>
  <c i="2" r="J56"/>
  <c r="BE115"/>
  <c r="BE124"/>
  <c r="BE126"/>
  <c r="BE142"/>
  <c r="BE155"/>
  <c r="BE157"/>
  <c r="BE158"/>
  <c r="BE161"/>
  <c r="BE162"/>
  <c r="BE170"/>
  <c r="BE179"/>
  <c r="BE191"/>
  <c r="BE192"/>
  <c r="BE206"/>
  <c r="BE207"/>
  <c r="BE212"/>
  <c r="BE218"/>
  <c r="BE223"/>
  <c r="BE230"/>
  <c r="BE233"/>
  <c r="BE236"/>
  <c r="BE237"/>
  <c r="BE244"/>
  <c r="BE250"/>
  <c r="BE251"/>
  <c r="BK219"/>
  <c r="J219"/>
  <c r="J81"/>
  <c r="BK264"/>
  <c r="J264"/>
  <c r="J85"/>
  <c i="3" r="J88"/>
  <c r="BE110"/>
  <c r="BE133"/>
  <c r="BE158"/>
  <c r="BE175"/>
  <c r="BE179"/>
  <c r="BE189"/>
  <c i="4" r="F58"/>
  <c r="BE106"/>
  <c r="BE108"/>
  <c r="BE111"/>
  <c r="BE114"/>
  <c r="BE116"/>
  <c r="BE136"/>
  <c r="BE143"/>
  <c r="BE161"/>
  <c r="BE171"/>
  <c r="BE196"/>
  <c i="5" r="J92"/>
  <c r="BE126"/>
  <c i="6" r="BE120"/>
  <c r="BE132"/>
  <c r="BE137"/>
  <c r="BE163"/>
  <c r="BE173"/>
  <c r="BE176"/>
  <c r="BE177"/>
  <c r="BE182"/>
  <c r="BE190"/>
  <c r="BE191"/>
  <c r="BE193"/>
  <c i="7" r="BE122"/>
  <c r="BE158"/>
  <c r="BE190"/>
  <c r="BE200"/>
  <c i="5" r="BE156"/>
  <c r="BE158"/>
  <c r="BE190"/>
  <c i="6" r="E84"/>
  <c r="BE101"/>
  <c r="BE107"/>
  <c r="BK146"/>
  <c r="J146"/>
  <c r="J69"/>
  <c i="7" r="BE113"/>
  <c r="BE120"/>
  <c r="BE154"/>
  <c r="BE156"/>
  <c r="BE166"/>
  <c r="BE167"/>
  <c r="BE196"/>
  <c r="BE218"/>
  <c i="8" r="F59"/>
  <c r="BE98"/>
  <c r="BE101"/>
  <c r="BE105"/>
  <c r="BE107"/>
  <c r="BE114"/>
  <c i="2" r="E50"/>
  <c r="BE119"/>
  <c r="BE123"/>
  <c r="BE131"/>
  <c r="BE133"/>
  <c r="BE137"/>
  <c r="BE140"/>
  <c r="BE149"/>
  <c r="BE154"/>
  <c r="BE160"/>
  <c r="BE164"/>
  <c r="BE190"/>
  <c r="BE194"/>
  <c r="BE198"/>
  <c r="BE209"/>
  <c r="BE211"/>
  <c r="BE215"/>
  <c r="BE222"/>
  <c r="BE238"/>
  <c r="BE245"/>
  <c r="BE252"/>
  <c r="BE259"/>
  <c r="BE263"/>
  <c r="BE269"/>
  <c r="BE272"/>
  <c r="BE278"/>
  <c r="BK277"/>
  <c r="J277"/>
  <c r="J88"/>
  <c i="3" r="BE98"/>
  <c r="BE104"/>
  <c r="BE114"/>
  <c r="BE119"/>
  <c r="BE127"/>
  <c r="BE129"/>
  <c r="BE149"/>
  <c r="BE161"/>
  <c r="BE165"/>
  <c r="BE185"/>
  <c r="BE191"/>
  <c r="BE195"/>
  <c r="BK157"/>
  <c r="J157"/>
  <c r="J67"/>
  <c i="4" r="E50"/>
  <c r="J90"/>
  <c r="BE95"/>
  <c r="BE129"/>
  <c r="BE134"/>
  <c r="BE156"/>
  <c r="BE169"/>
  <c r="BE177"/>
  <c i="5" r="BE108"/>
  <c r="BE119"/>
  <c r="BE152"/>
  <c r="BE163"/>
  <c r="BE166"/>
  <c r="BE175"/>
  <c r="BE181"/>
  <c r="BK115"/>
  <c r="J115"/>
  <c r="J68"/>
  <c i="6" r="BE99"/>
  <c r="BE145"/>
  <c r="BE150"/>
  <c r="BE158"/>
  <c r="BE165"/>
  <c r="BE168"/>
  <c r="BE174"/>
  <c i="7" r="F59"/>
  <c r="BE124"/>
  <c r="BE162"/>
  <c r="BE164"/>
  <c r="BE193"/>
  <c r="BE195"/>
  <c r="BE199"/>
  <c r="BE209"/>
  <c r="BK114"/>
  <c r="J114"/>
  <c r="J68"/>
  <c r="BK123"/>
  <c r="J123"/>
  <c r="J70"/>
  <c i="8" r="E50"/>
  <c r="J56"/>
  <c r="BE109"/>
  <c r="BE111"/>
  <c r="BE116"/>
  <c i="2" r="BE116"/>
  <c r="BE118"/>
  <c r="BE121"/>
  <c r="BE122"/>
  <c r="BE130"/>
  <c r="BE134"/>
  <c r="BE145"/>
  <c r="BE181"/>
  <c r="BE186"/>
  <c r="BE188"/>
  <c r="BE189"/>
  <c r="BE193"/>
  <c r="BE226"/>
  <c r="BE235"/>
  <c r="BE241"/>
  <c r="BE242"/>
  <c r="BE246"/>
  <c r="BE253"/>
  <c r="BE255"/>
  <c r="BE256"/>
  <c r="BE257"/>
  <c r="BE261"/>
  <c r="BE271"/>
  <c r="BE276"/>
  <c i="3" r="BE100"/>
  <c r="BE145"/>
  <c r="BE168"/>
  <c r="BE177"/>
  <c r="BE183"/>
  <c r="BE196"/>
  <c r="BK92"/>
  <c r="BK91"/>
  <c r="J91"/>
  <c r="J63"/>
  <c i="4" r="BE99"/>
  <c r="BE101"/>
  <c r="BE123"/>
  <c r="BE127"/>
  <c r="BE138"/>
  <c r="BE157"/>
  <c r="BE163"/>
  <c r="BE194"/>
  <c r="BE202"/>
  <c r="BE204"/>
  <c r="BE206"/>
  <c i="5" r="BE112"/>
  <c r="BE124"/>
  <c r="BE134"/>
  <c r="BE179"/>
  <c r="BE189"/>
  <c r="BE191"/>
  <c r="BK127"/>
  <c r="J127"/>
  <c r="J71"/>
  <c i="6" r="F59"/>
  <c r="BE106"/>
  <c r="BE115"/>
  <c r="BE121"/>
  <c r="BE125"/>
  <c r="BE153"/>
  <c r="BE200"/>
  <c i="7" r="BE119"/>
  <c r="BE152"/>
  <c r="BE159"/>
  <c r="BE161"/>
  <c r="BE175"/>
  <c r="BE187"/>
  <c r="BE192"/>
  <c r="BE212"/>
  <c r="BE217"/>
  <c r="BK108"/>
  <c r="J108"/>
  <c r="J66"/>
  <c i="8" r="BE94"/>
  <c r="BE96"/>
  <c r="BE103"/>
  <c r="BE117"/>
  <c r="BE120"/>
  <c r="BE123"/>
  <c r="BE125"/>
  <c r="BE127"/>
  <c r="BE129"/>
  <c r="BK119"/>
  <c r="J119"/>
  <c r="J68"/>
  <c i="6" r="F38"/>
  <c i="1" r="BC60"/>
  <c i="5" r="J36"/>
  <c i="1" r="AW59"/>
  <c i="8" r="J36"/>
  <c i="1" r="AW62"/>
  <c i="3" r="J36"/>
  <c i="1" r="AW57"/>
  <c i="3" r="F37"/>
  <c i="1" r="BB57"/>
  <c i="6" r="F39"/>
  <c i="1" r="BD60"/>
  <c i="7" r="F38"/>
  <c i="1" r="BC61"/>
  <c i="2" r="F39"/>
  <c i="1" r="BD56"/>
  <c i="3" r="F39"/>
  <c i="1" r="BD57"/>
  <c i="6" r="F37"/>
  <c i="1" r="BB60"/>
  <c i="2" r="F37"/>
  <c i="1" r="BB56"/>
  <c i="6" r="F36"/>
  <c i="1" r="BA60"/>
  <c i="4" r="F38"/>
  <c i="1" r="BC58"/>
  <c i="5" r="F36"/>
  <c i="1" r="BA59"/>
  <c i="2" r="F36"/>
  <c i="1" r="BA56"/>
  <c i="3" r="F38"/>
  <c i="1" r="BC57"/>
  <c i="6" r="J36"/>
  <c i="1" r="AW60"/>
  <c r="AS54"/>
  <c i="7" r="F37"/>
  <c i="1" r="BB61"/>
  <c i="7" r="F39"/>
  <c i="1" r="BD61"/>
  <c i="4" r="F39"/>
  <c i="1" r="BD58"/>
  <c i="7" r="F36"/>
  <c i="1" r="BA61"/>
  <c i="8" r="F36"/>
  <c i="1" r="BA62"/>
  <c i="7" r="J36"/>
  <c i="1" r="AW61"/>
  <c i="2" r="F38"/>
  <c i="1" r="BC56"/>
  <c i="5" r="F39"/>
  <c i="1" r="BD59"/>
  <c i="2" r="J36"/>
  <c i="1" r="AW56"/>
  <c i="4" r="J36"/>
  <c i="1" r="AW58"/>
  <c i="8" r="F37"/>
  <c i="1" r="BB62"/>
  <c i="4" r="F37"/>
  <c i="1" r="BB58"/>
  <c i="4" r="F36"/>
  <c i="1" r="BA58"/>
  <c i="5" r="F37"/>
  <c i="1" r="BB59"/>
  <c i="5" r="F38"/>
  <c i="1" r="BC59"/>
  <c i="3" r="F36"/>
  <c i="1" r="BA57"/>
  <c i="8" r="F38"/>
  <c i="1" r="BC62"/>
  <c i="8" r="F39"/>
  <c i="1" r="BD62"/>
  <c i="3" l="1" r="P91"/>
  <c i="1" r="AU57"/>
  <c i="7" r="R102"/>
  <c r="T102"/>
  <c i="2" r="R112"/>
  <c i="3" r="R91"/>
  <c i="2" r="P111"/>
  <c i="1" r="AU56"/>
  <c i="2" r="T112"/>
  <c r="R111"/>
  <c r="T111"/>
  <c i="4" r="T93"/>
  <c i="8" r="T92"/>
  <c r="T91"/>
  <c i="5" r="R117"/>
  <c i="8" r="P92"/>
  <c r="P91"/>
  <c i="1" r="AU62"/>
  <c i="4" r="BK93"/>
  <c r="J93"/>
  <c i="7" r="R125"/>
  <c r="R101"/>
  <c i="5" r="P117"/>
  <c i="6" r="T148"/>
  <c i="5" r="P99"/>
  <c r="P98"/>
  <c i="1" r="AU59"/>
  <c i="4" r="P93"/>
  <c i="1" r="AU58"/>
  <c i="6" r="R97"/>
  <c r="R96"/>
  <c i="5" r="BK99"/>
  <c r="J99"/>
  <c r="J64"/>
  <c r="R99"/>
  <c r="R98"/>
  <c i="6" r="P97"/>
  <c r="P96"/>
  <c i="1" r="AU60"/>
  <c i="4" r="R93"/>
  <c i="8" r="R92"/>
  <c r="R91"/>
  <c i="7" r="P125"/>
  <c r="P101"/>
  <c i="1" r="AU61"/>
  <c i="7" r="T125"/>
  <c r="T101"/>
  <c i="5" r="T117"/>
  <c r="T98"/>
  <c r="BK117"/>
  <c r="J117"/>
  <c r="J69"/>
  <c i="6" r="T97"/>
  <c r="T96"/>
  <c i="2" r="J205"/>
  <c r="J78"/>
  <c i="4" r="J94"/>
  <c r="J64"/>
  <c i="5" r="J100"/>
  <c r="J65"/>
  <c r="J118"/>
  <c r="J70"/>
  <c i="6" r="J149"/>
  <c r="J71"/>
  <c i="2" r="BK213"/>
  <c r="J213"/>
  <c r="J79"/>
  <c i="3" r="J92"/>
  <c r="J64"/>
  <c i="6" r="BK97"/>
  <c r="J97"/>
  <c r="J64"/>
  <c i="7" r="BK125"/>
  <c r="J125"/>
  <c r="J71"/>
  <c r="BK102"/>
  <c r="BK101"/>
  <c r="J101"/>
  <c i="2" r="BK111"/>
  <c r="J111"/>
  <c r="J63"/>
  <c i="8" r="BK92"/>
  <c r="J92"/>
  <c r="J64"/>
  <c i="3" r="J35"/>
  <c i="1" r="AV57"/>
  <c r="AT57"/>
  <c i="2" r="F35"/>
  <c i="1" r="AZ56"/>
  <c i="7" r="J35"/>
  <c i="1" r="AV61"/>
  <c r="AT61"/>
  <c i="8" r="J35"/>
  <c i="1" r="AV62"/>
  <c r="AT62"/>
  <c r="BA55"/>
  <c r="BA54"/>
  <c r="W30"/>
  <c r="BD55"/>
  <c r="BD54"/>
  <c r="W33"/>
  <c i="7" r="F35"/>
  <c i="1" r="AZ61"/>
  <c i="3" r="J32"/>
  <c i="1" r="AG57"/>
  <c r="AN57"/>
  <c r="BB55"/>
  <c r="AX55"/>
  <c i="6" r="J35"/>
  <c i="1" r="AV60"/>
  <c r="AT60"/>
  <c i="4" r="J32"/>
  <c i="1" r="AG58"/>
  <c i="7" r="J32"/>
  <c i="1" r="AG61"/>
  <c r="AN61"/>
  <c i="4" r="F35"/>
  <c i="1" r="AZ58"/>
  <c i="6" r="F35"/>
  <c i="1" r="AZ60"/>
  <c i="4" r="J35"/>
  <c i="1" r="AV58"/>
  <c r="AT58"/>
  <c i="3" r="F35"/>
  <c i="1" r="AZ57"/>
  <c i="2" r="J35"/>
  <c i="1" r="AV56"/>
  <c r="AT56"/>
  <c i="5" r="J35"/>
  <c i="1" r="AV59"/>
  <c r="AT59"/>
  <c i="5" r="F35"/>
  <c i="1" r="AZ59"/>
  <c i="8" r="F35"/>
  <c i="1" r="AZ62"/>
  <c r="BC55"/>
  <c r="BC54"/>
  <c r="W32"/>
  <c i="3" l="1" r="J41"/>
  <c i="7" r="J41"/>
  <c i="4" r="J41"/>
  <c r="J63"/>
  <c i="5" r="BK98"/>
  <c r="J98"/>
  <c r="J63"/>
  <c i="7" r="J102"/>
  <c r="J64"/>
  <c r="J63"/>
  <c i="6" r="BK96"/>
  <c r="J96"/>
  <c i="8" r="BK91"/>
  <c r="J91"/>
  <c r="J63"/>
  <c i="1" r="AN58"/>
  <c r="AW54"/>
  <c r="AK30"/>
  <c r="AY55"/>
  <c r="AY54"/>
  <c i="6" r="J32"/>
  <c i="1" r="AG60"/>
  <c r="AN60"/>
  <c r="AZ55"/>
  <c r="AV55"/>
  <c r="BB54"/>
  <c r="W31"/>
  <c i="2" r="J32"/>
  <c i="1" r="AG56"/>
  <c r="AN56"/>
  <c r="AU55"/>
  <c r="AU54"/>
  <c r="AW55"/>
  <c i="6" l="1" r="J63"/>
  <c r="J41"/>
  <c i="2" r="J41"/>
  <c i="1" r="AZ54"/>
  <c r="AV54"/>
  <c r="AK29"/>
  <c i="8" r="J32"/>
  <c i="1" r="AG62"/>
  <c r="AN62"/>
  <c r="AX54"/>
  <c i="5" r="J32"/>
  <c i="1" r="AG59"/>
  <c r="AN59"/>
  <c r="AT55"/>
  <c i="8" l="1" r="J41"/>
  <c i="5" r="J41"/>
  <c i="1" r="AG55"/>
  <c r="AN55"/>
  <c r="W29"/>
  <c r="AT54"/>
  <c l="1" r="AG54"/>
  <c r="AN54"/>
  <c l="1"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<sst xmlns="http://schemas.openxmlformats.org/spreadsheetml/2006/main">
  <si>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</si>
  <si>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</si>
  <si>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</si>
  <si>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</si>
  <si>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</si>
  <si>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{d33f8098-e1ea-4a28-922d-ab4002a4af72}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</si>
  <si>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</si>
  <si>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</si>
  <si>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</si>
  <si>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</si>
  <si>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</si>
  <si>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</si>
  <si>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</si>
  <si>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</si>
  <si>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2019/034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</si>
  <si>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</si>
  <si>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</si>
  <si>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Energeticky úsporná opatření ZŠ Podmostní 1</t>
  </si>
  <si>
    <t>KSO:</t>
  </si>
  <si>
    <t>801 32 12</t>
  </si>
  <si>
    <t>CC-CZ:</t>
  </si>
  <si>
    <t>12631</t>
  </si>
  <si>
    <t>Místo:</t>
  </si>
  <si>
    <t>Plzeň</t>
  </si>
  <si>
    <t>Datum:</t>
  </si>
  <si>
    <t>12. 12. 2020</t>
  </si>
  <si>
    <t>CZ-CPV:</t>
  </si>
  <si>
    <t>45000000-7</t>
  </si>
  <si>
    <t>CZ-CPA:</t>
  </si>
  <si>
    <t>41.00.28</t>
  </si>
  <si>
    <t>Zadavatel:</t>
  </si>
  <si>
    <t>IČ:</t>
  </si>
  <si>
    <t/>
  </si>
  <si>
    <t>Krajský úřad Plzeňského kraje</t>
  </si>
  <si>
    <t>DIČ:</t>
  </si>
  <si>
    <t>Uchazeč:</t>
  </si>
  <si>
    <t>Vyplň údaj</t>
  </si>
  <si>
    <t>Projektant:</t>
  </si>
  <si>
    <t>Area Projekt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</si>
  <si>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</si>
  <si>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</si>
  <si>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</si>
  <si>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</si>
  <si>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</si>
  <si>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</si>
  <si>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</si>
  <si>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</si>
  <si>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</si>
  <si>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</si>
  <si>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</si>
  <si>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</si>
  <si>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</si>
  <si>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</si>
  <si>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</si>
  <si>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</si>
  <si>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</si>
  <si>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</si>
  <si>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</si>
  <si>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</si>
  <si>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</si>
  <si>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</si>
  <si>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</si>
  <si>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</si>
  <si>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</si>
  <si>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</si>
  <si>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</si>
  <si>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</si>
  <si>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</si>
  <si>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</si>
  <si>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</si>
  <si>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</si>
  <si>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</si>
  <si>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</si>
  <si>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</si>
  <si>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</si>
  <si>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</si>
  <si>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</si>
  <si>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</si>
  <si>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</si>
  <si>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</si>
  <si>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</si>
  <si>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5.1.b</t>
  </si>
  <si>
    <t>Samostatná opatření</t>
  </si>
  <si>
    <t>STA</t>
  </si>
  <si>
    <t>1</t>
  </si>
  <si>
    <t>{30a4245e-0c08-472f-972d-5e8eec092f39}</t>
  </si>
  <si>
    <t>2</t>
  </si>
  <si>
    <t>/</t>
  </si>
  <si>
    <t>01</t>
  </si>
  <si>
    <t>Nucené větrání, rekuperace</t>
  </si>
  <si>
    <t>Soupis</t>
  </si>
  <si>
    <t>{5b63d923-3a9b-4d66-8598-babda3d79e6d}</t>
  </si>
  <si>
    <t>02</t>
  </si>
  <si>
    <t>Topné rozvody</t>
  </si>
  <si>
    <t>{db7973ed-7ff5-4c77-8030-8a19862b2265}</t>
  </si>
  <si>
    <t>03</t>
  </si>
  <si>
    <t>M+R a elektroinstalace</t>
  </si>
  <si>
    <t>{9aed5d9f-0c4c-46cd-8ccd-518fdf6b18ab}</t>
  </si>
  <si>
    <t>04</t>
  </si>
  <si>
    <t>Stavební úpravy pro VZT 1.-4.NP</t>
  </si>
  <si>
    <t>{646b8935-51c8-4ac2-9f7b-050c2963cfa7}</t>
  </si>
  <si>
    <t>05</t>
  </si>
  <si>
    <t>Stavební úpravy pro PBŘ</t>
  </si>
  <si>
    <t>{5adf41d3-c74f-45c3-a79a-a6a3d8fa2dca}</t>
  </si>
  <si>
    <t>06</t>
  </si>
  <si>
    <t>Strojovny VZT - podkroví</t>
  </si>
  <si>
    <t>{f373b3cc-7202-433a-9fe5-5f0c9e38ee7f}</t>
  </si>
  <si>
    <t>07</t>
  </si>
  <si>
    <t>Ostatní a vedlejší náklady</t>
  </si>
  <si>
    <t>{a5d9f3e0-c0e9-43ad-8478-8cb2ab018457}</t>
  </si>
  <si>
    <t>KRYCÍ LIST SOUPISU PRACÍ</t>
  </si>
  <si>
    <t>Objekt:</t>
  </si>
  <si>
    <t>5.1.b - Samostatná opatření</t>
  </si>
  <si>
    <t>Soupis:</t>
  </si>
  <si>
    <t>01 - Nucené větrání, rekuperace</t>
  </si>
  <si>
    <t xml:space="preserve"> </t>
  </si>
  <si>
    <t>SEAP</t>
  </si>
  <si>
    <t>REKAPITULACE ČLENĚNÍ SOUPISU PRACÍ</t>
  </si>
  <si>
    <t>Kód dílu - Popis</t>
  </si>
  <si>
    <t>Cena celkem [CZK]</t>
  </si>
  <si>
    <t>-1</t>
  </si>
  <si>
    <t>D1 - ZAŘÍZENÍ Č.1</t>
  </si>
  <si>
    <t xml:space="preserve">    D12 - KRUHOVÉ POTRUBÍ SPIRO</t>
  </si>
  <si>
    <t xml:space="preserve">    D13 - ZÁVĚSY, ZÁVĚSNÉ LIŠTY, ZÁVITOVÉ TYČE,ZÁVĚSY, KRUHOVÉ ZÁVĚSY,HMOŽDINKY</t>
  </si>
  <si>
    <t xml:space="preserve">D10 - HLAVICE </t>
  </si>
  <si>
    <t>D11 - ČTYŘHRANNÉ POTRUBÍ SKUPINY I. MATERIÁL POZINKOVANÝ PLECH</t>
  </si>
  <si>
    <t>D14 - ZAŘÍZENÍ Č.2</t>
  </si>
  <si>
    <t xml:space="preserve">    D15 - TLUMIČ HLUKU KRUHOVÝ</t>
  </si>
  <si>
    <t xml:space="preserve">    D16 - SAMOTAHOVÁ HLAVICE /s přírubou/</t>
  </si>
  <si>
    <t>D17 - ZAŘÍZENÍ Č.3</t>
  </si>
  <si>
    <t>D18 - ZAŘÍZENÍ Č.4</t>
  </si>
  <si>
    <t xml:space="preserve">    D19 - TEXTILNÍ VYÚSTKA KRUHOVÁ Tvar Kruhový, Rozměr 500 mm, Celková délka 4000 mm, První konec Začátek, Dr</t>
  </si>
  <si>
    <t>D2 - REGULAČNÍ KLAPKA JEDNOLISTÁ KRUHOVÁ ovládání servopohonem LM 230A-5Nm-S</t>
  </si>
  <si>
    <t>D20 - Demontáže</t>
  </si>
  <si>
    <t>D21 - Izolace tepelné</t>
  </si>
  <si>
    <t xml:space="preserve">    D22 - TEPELNÉ IZOLACE POTRUBÍ SAMOLEPÍCÍ KAUČUKOVOU IZOLACÍ S AL. POLEPEM</t>
  </si>
  <si>
    <t>D23 - Izolace protipožární</t>
  </si>
  <si>
    <t xml:space="preserve">    D24 - PROTIPOŽ.IZOLACE POTRUBÍ DLE OZNAČENÍ NA VÝKRESU: IZOLACE DESKOU Z MIN.PLSTI 1x POLEP. AL FOLIÍ</t>
  </si>
  <si>
    <t>D25 - Lešení</t>
  </si>
  <si>
    <t>D26 - Hodinové zúčtovací sazby</t>
  </si>
  <si>
    <t>D3 - TLUMIČ HLUKU</t>
  </si>
  <si>
    <t>D4 - KOMFORTNÍ VYÚSTKA PRO KRUHOVÉ POTRUBÍ</t>
  </si>
  <si>
    <t>D5 - DÝZA OTOČNÁ</t>
  </si>
  <si>
    <t>D6 - POŽÁRNÍ KLAPKA</t>
  </si>
  <si>
    <t>D7 - PROTIDEŠŤOVÉ ŽALUZIE HLINÍKOVÉ</t>
  </si>
  <si>
    <t>D8 - STĚNOVÉ MŘÍŽKY /typ lamely 1/</t>
  </si>
  <si>
    <t>D9 - TLUMIČE HLUKU S POTRUBÍM /šírka vložky 10/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</si>
  <si>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</si>
  <si>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</si>
  <si>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</si>
  <si>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</si>
  <si>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</si>
  <si>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</si>
  <si>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</si>
  <si>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</si>
  <si>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</si>
  <si>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</si>
  <si>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</si>
  <si>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</si>
  <si>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</si>
  <si>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</si>
  <si>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ZAŘÍZENÍ Č.1</t>
  </si>
  <si>
    <t>ROZPOCET</t>
  </si>
  <si>
    <t>K</t>
  </si>
  <si>
    <t>1.1</t>
  </si>
  <si>
    <t>VZT JEDNOTKA Vnit􀄜ní s protiproudým rekuperátorem, Jednotka spl􀄖uje ErP (Ecodesign) - na􀄜ízení EU 1253/2014, platné od 1.1.2016 i 1.1.2018, Vp=Vo=4800m3/hod, tlak 400 Pa, napětí 400 V, příkon 2x1,5 kW (max 2x3,3 kW), proud 2x5,4 A, SFP 0,308/,0292 W.h/m3, typ ventilátorů s proměnlivými otáčkami, účinnost rekuperačního výměníku 91 %, vodní ohřívač výkon 7,5 kW, teplotní spád 60/40°C, tlaková ztráta media 0,79 kPa, regulační a uzavírací klapky se servopohony (4x), filtrace přívod F7, odtah F5, integrovaná digitální regulace, dálkové ovládání, dodání v rozloženém stavu, montáž na stavbě.</t>
  </si>
  <si>
    <t>ks</t>
  </si>
  <si>
    <t>64</t>
  </si>
  <si>
    <t>436767823</t>
  </si>
  <si>
    <t>D12</t>
  </si>
  <si>
    <t>KRUHOVÉ POTRUBÍ SPIRO</t>
  </si>
  <si>
    <t>1021-1229</t>
  </si>
  <si>
    <t>do průměru200 rovné</t>
  </si>
  <si>
    <t>bm</t>
  </si>
  <si>
    <t>-1086269551</t>
  </si>
  <si>
    <t>3</t>
  </si>
  <si>
    <t>1021-1230</t>
  </si>
  <si>
    <t>do průměru200 10% tvarovek</t>
  </si>
  <si>
    <t>2125170974</t>
  </si>
  <si>
    <t>4</t>
  </si>
  <si>
    <t>-922283928</t>
  </si>
  <si>
    <t>5</t>
  </si>
  <si>
    <t>231943126</t>
  </si>
  <si>
    <t>6</t>
  </si>
  <si>
    <t>1021-1240</t>
  </si>
  <si>
    <t>do průměru280 rovné</t>
  </si>
  <si>
    <t>-1663585655</t>
  </si>
  <si>
    <t>7</t>
  </si>
  <si>
    <t>1021-1241</t>
  </si>
  <si>
    <t>do průměru280 10% tvarovek</t>
  </si>
  <si>
    <t>475070618</t>
  </si>
  <si>
    <t>8</t>
  </si>
  <si>
    <t>-1118909825</t>
  </si>
  <si>
    <t>9</t>
  </si>
  <si>
    <t>1021-1252</t>
  </si>
  <si>
    <t>do průměru400 10% tvarovek</t>
  </si>
  <si>
    <t>321892329</t>
  </si>
  <si>
    <t>10</t>
  </si>
  <si>
    <t>1021-1253</t>
  </si>
  <si>
    <t>do průměru400 20% tvarovek</t>
  </si>
  <si>
    <t>-571621654</t>
  </si>
  <si>
    <t>11</t>
  </si>
  <si>
    <t>1021-1254</t>
  </si>
  <si>
    <t>do průměru400 30% tvarovek</t>
  </si>
  <si>
    <t>-1020120321</t>
  </si>
  <si>
    <t>12</t>
  </si>
  <si>
    <t>1021-1264</t>
  </si>
  <si>
    <t>do průměru560 20% tvarovek</t>
  </si>
  <si>
    <t>645678934</t>
  </si>
  <si>
    <t>13</t>
  </si>
  <si>
    <t>1021-1266</t>
  </si>
  <si>
    <t>do průměru560 40% tvarovek</t>
  </si>
  <si>
    <t>1276864654</t>
  </si>
  <si>
    <t>14</t>
  </si>
  <si>
    <t>1021-1272</t>
  </si>
  <si>
    <t>do průměru560 100% tvarovek</t>
  </si>
  <si>
    <t>1483018400</t>
  </si>
  <si>
    <t>1021-1277</t>
  </si>
  <si>
    <t>do průměru710 40% tvarovek</t>
  </si>
  <si>
    <t>-630448304</t>
  </si>
  <si>
    <t>16</t>
  </si>
  <si>
    <t>1737226865</t>
  </si>
  <si>
    <t>17</t>
  </si>
  <si>
    <t>Pol12</t>
  </si>
  <si>
    <t>Napojeno na stávající potrubí sání čerstvého vzduchu. Přesný rozměr bude změřen na stavbě</t>
  </si>
  <si>
    <t>559777205</t>
  </si>
  <si>
    <t>18</t>
  </si>
  <si>
    <t>Pol13</t>
  </si>
  <si>
    <t>Napojeno na stávající potrubí výfuku odpadního vzduchu. Přesný rozměr bude změřen na stavbě</t>
  </si>
  <si>
    <t>-1690004930</t>
  </si>
  <si>
    <t>19</t>
  </si>
  <si>
    <t>Pol73</t>
  </si>
  <si>
    <t>-1315572358</t>
  </si>
  <si>
    <t>20</t>
  </si>
  <si>
    <t>Pol74</t>
  </si>
  <si>
    <t>66583336</t>
  </si>
  <si>
    <t>Pol75</t>
  </si>
  <si>
    <t>do průměru280 20% tvarovek</t>
  </si>
  <si>
    <t>-1619994937</t>
  </si>
  <si>
    <t>22</t>
  </si>
  <si>
    <t>Pol76</t>
  </si>
  <si>
    <t>do průměru560 30% tvarovek</t>
  </si>
  <si>
    <t>603390679</t>
  </si>
  <si>
    <t>23</t>
  </si>
  <si>
    <t>-1860865430</t>
  </si>
  <si>
    <t>24</t>
  </si>
  <si>
    <t>Pol80</t>
  </si>
  <si>
    <t>-268860377</t>
  </si>
  <si>
    <t>25</t>
  </si>
  <si>
    <t>1693573512</t>
  </si>
  <si>
    <t>26</t>
  </si>
  <si>
    <t>Pol83</t>
  </si>
  <si>
    <t>960988288</t>
  </si>
  <si>
    <t>27</t>
  </si>
  <si>
    <t>Pol84</t>
  </si>
  <si>
    <t>do průměru560 60% tvarovek</t>
  </si>
  <si>
    <t>818133248</t>
  </si>
  <si>
    <t>D13</t>
  </si>
  <si>
    <t>ZÁVĚSY, ZÁVĚSNÉ LIŠTY, ZÁVITOVÉ TYČE,ZÁVĚSY, KRUHOVÉ ZÁVĚSY,HMOŽDINKY</t>
  </si>
  <si>
    <t>28</t>
  </si>
  <si>
    <t>Pol77</t>
  </si>
  <si>
    <t>( 2,6% z dodávky potrubí)</t>
  </si>
  <si>
    <t>1106721867</t>
  </si>
  <si>
    <t>29</t>
  </si>
  <si>
    <t>Pol81</t>
  </si>
  <si>
    <t>-851000669</t>
  </si>
  <si>
    <t>30</t>
  </si>
  <si>
    <t>Pol85</t>
  </si>
  <si>
    <t>-641091255</t>
  </si>
  <si>
    <t>31</t>
  </si>
  <si>
    <t>Pol86</t>
  </si>
  <si>
    <t>25801745</t>
  </si>
  <si>
    <t>D10</t>
  </si>
  <si>
    <t xml:space="preserve">HLAVICE </t>
  </si>
  <si>
    <t>32</t>
  </si>
  <si>
    <t>2.11</t>
  </si>
  <si>
    <t>VÝFUKOVÁ 630 TT 18-12-72</t>
  </si>
  <si>
    <t>192418104</t>
  </si>
  <si>
    <t>33</t>
  </si>
  <si>
    <t>3.42</t>
  </si>
  <si>
    <t>310693033</t>
  </si>
  <si>
    <t>34</t>
  </si>
  <si>
    <t>Pol71</t>
  </si>
  <si>
    <t>VÝFUKOVÁ 500 TT 18-12-72</t>
  </si>
  <si>
    <t>-4389846</t>
  </si>
  <si>
    <t>D11</t>
  </si>
  <si>
    <t>ČTYŘHRANNÉ POTRUBÍ SKUPINY I. MATERIÁL POZINKOVANÝ PLECH</t>
  </si>
  <si>
    <t>35</t>
  </si>
  <si>
    <t>1020-14</t>
  </si>
  <si>
    <t>do obvodu 1050 rovné</t>
  </si>
  <si>
    <t>-1867278885</t>
  </si>
  <si>
    <t>36</t>
  </si>
  <si>
    <t>1020-27</t>
  </si>
  <si>
    <t>do obvodu 1500 20% tvarovek</t>
  </si>
  <si>
    <t>-669857850</t>
  </si>
  <si>
    <t>37</t>
  </si>
  <si>
    <t>1020-36</t>
  </si>
  <si>
    <t>do obvodu 1890 rovné</t>
  </si>
  <si>
    <t>-659672237</t>
  </si>
  <si>
    <t>38</t>
  </si>
  <si>
    <t>1020-38</t>
  </si>
  <si>
    <t>do obvodu 1890 20% tvarovek</t>
  </si>
  <si>
    <t>1606504717</t>
  </si>
  <si>
    <t>39</t>
  </si>
  <si>
    <t>1020-48</t>
  </si>
  <si>
    <t>do obvodu 2630 10% tvarovek</t>
  </si>
  <si>
    <t>392144017</t>
  </si>
  <si>
    <t>40</t>
  </si>
  <si>
    <t>1020-49</t>
  </si>
  <si>
    <t>do obvodu 2630 20% tvarovek</t>
  </si>
  <si>
    <t>-292712166</t>
  </si>
  <si>
    <t>41</t>
  </si>
  <si>
    <t>-226050245</t>
  </si>
  <si>
    <t>42</t>
  </si>
  <si>
    <t>1020-51</t>
  </si>
  <si>
    <t>do obvodu 2630 40% tvarovek</t>
  </si>
  <si>
    <t>2002485804</t>
  </si>
  <si>
    <t>43</t>
  </si>
  <si>
    <t>1020-68</t>
  </si>
  <si>
    <t>do obvodu 3500 100% tvarovek</t>
  </si>
  <si>
    <t>-339173585</t>
  </si>
  <si>
    <t>44</t>
  </si>
  <si>
    <t>1169809719</t>
  </si>
  <si>
    <t>45</t>
  </si>
  <si>
    <t>Pol72</t>
  </si>
  <si>
    <t>do obvodu 3500 70% tvarovek</t>
  </si>
  <si>
    <t>1354068973</t>
  </si>
  <si>
    <t>46</t>
  </si>
  <si>
    <t>Pol78</t>
  </si>
  <si>
    <t>do obvodu 1890 60% tvarovek</t>
  </si>
  <si>
    <t>2108940869</t>
  </si>
  <si>
    <t>47</t>
  </si>
  <si>
    <t>Pol79</t>
  </si>
  <si>
    <t>do obvodu 3500 80% tvarovek</t>
  </si>
  <si>
    <t>-113352212</t>
  </si>
  <si>
    <t>48</t>
  </si>
  <si>
    <t>Pol82</t>
  </si>
  <si>
    <t>do obvodu 1890 80% tvarovek</t>
  </si>
  <si>
    <t>33468880</t>
  </si>
  <si>
    <t>D14</t>
  </si>
  <si>
    <t>ZAŘÍZENÍ Č.2</t>
  </si>
  <si>
    <t>49</t>
  </si>
  <si>
    <t>2.1</t>
  </si>
  <si>
    <t>VZT JEDNOTKA Vnit􀄜ní s protiproudým rekuperátorem, Jednotka spl􀄖uje ErP (Ecodesign) - na􀄜ízení EU 1253/2014, platné od 1.1.2016 i 1.1.2018, Vp=Vo=4400m3/hod, tlak 400 Pa, napětí 400 V, příkon 2x1,5 kW (max 2x3,3 kW), proud 2x5,4 A, SFP 0,308/,0292 W.h/m3, typ ventilátorů s proměnlivými otáčkami, účinnost rekuperačního výměníku 91 %, vodní ohřívač výkon 7,5 kW, teplotní spád 60/40°C, tlaková ztráta media 0,79 kPa, regulační a uzavírací klapky se servopohony (4x), filtrace přívod F7, odtah F5, integrovaná digitální regulace, dálkové ovládání, dodání v rozloženém stavu, montáž na stavbě.</t>
  </si>
  <si>
    <t>1536469152</t>
  </si>
  <si>
    <t>D15</t>
  </si>
  <si>
    <t>TLUMIČ HLUKU KRUHOVÝ</t>
  </si>
  <si>
    <t>50</t>
  </si>
  <si>
    <t>2.10</t>
  </si>
  <si>
    <t>TAA 630 tlumič hluku kruhový</t>
  </si>
  <si>
    <t>1657049843</t>
  </si>
  <si>
    <t>51</t>
  </si>
  <si>
    <t>2.6</t>
  </si>
  <si>
    <t>MAA 200/600 ED tlumič hluku</t>
  </si>
  <si>
    <t>1764907849</t>
  </si>
  <si>
    <t>52</t>
  </si>
  <si>
    <t>2.9</t>
  </si>
  <si>
    <t>TAA 710 tlumič hluku kruhový</t>
  </si>
  <si>
    <t>963668125</t>
  </si>
  <si>
    <t>D16</t>
  </si>
  <si>
    <t>SAMOTAHOVÁ HLAVICE /s přírubou/</t>
  </si>
  <si>
    <t>53</t>
  </si>
  <si>
    <t>2.12</t>
  </si>
  <si>
    <t>SH-1-630</t>
  </si>
  <si>
    <t>-600569589</t>
  </si>
  <si>
    <t>54</t>
  </si>
  <si>
    <t>3.43</t>
  </si>
  <si>
    <t>631855555</t>
  </si>
  <si>
    <t>D17</t>
  </si>
  <si>
    <t>ZAŘÍZENÍ Č.3</t>
  </si>
  <si>
    <t>55</t>
  </si>
  <si>
    <t>3.1</t>
  </si>
  <si>
    <t>VZT JEDNOTKA Vnit􀄜ní s protiproudým rekuperátorem, Jednotka spl􀄖uje ErP (Ecodesign) - na􀄜ízení EU 1253/2014, platné od 1.1.2016 i 1.1.2018, Vp=Vo=4930m3/hod, tlak 400 Pa, napětí 400 V, příkon 2x1,5 kW (max 2x3,3 kW), proud 2x5,4 A, SFP 0,308/,0292 W.h/m3, typ ventilátorů s proměnlivými otáčkami, účinnost rekuperačního výměníku 91 %, vodní ohřívač výkon 7,5 kW, teplotní spád 60/40°C, tlaková ztráta media 0,79 kPa, regulační a uzavírací klapky se servopohony (4x), filtrace přívod F7, odtah F5, integrovaná digitální regulace, dálkové ovládání, dodání v rozloženém stavu, montáž na stavbě.</t>
  </si>
  <si>
    <t>219542870</t>
  </si>
  <si>
    <t>D18</t>
  </si>
  <si>
    <t>ZAŘÍZENÍ Č.4</t>
  </si>
  <si>
    <t>56</t>
  </si>
  <si>
    <t>4.1</t>
  </si>
  <si>
    <t>VZT JEDNOTKA Vnitřní s protiproudým rekuperátorem, Vp=Vo=3000m3/hod, tlak 300 Pa, napětí 400 V, příkon 2x1,41 kW (max 2x2,5 kW), proud 2x4 A, SFP 0,471/,418 W.h/m3, typ ventilátorů s proměnlivými otáčkami, účinnost rekuperačního výměníku 89 %, elektrický ohřívač výkon 4,2 kW, regulační a uzavírací klapky se servopohony (3x), filtrace přívod F7, odtah F5, integrovaná digitální regulace, dálkové ovládání, dodání v celku.</t>
  </si>
  <si>
    <t>1459232288</t>
  </si>
  <si>
    <t>D19</t>
  </si>
  <si>
    <t>TEXTILNÍ VYÚSTKA KRUHOVÁ Tvar Kruhový, Rozměr 500 mm, Celková délka 4000 mm, První konec Začátek, Dr</t>
  </si>
  <si>
    <t>57</t>
  </si>
  <si>
    <t>4.8</t>
  </si>
  <si>
    <t>1 - C500/4000 FB/PMS-4/WH</t>
  </si>
  <si>
    <t>-1482503717</t>
  </si>
  <si>
    <t>D2</t>
  </si>
  <si>
    <t>REGULAČNÍ KLAPKA JEDNOLISTÁ KRUHOVÁ ovládání servopohonem LM 230A-5Nm-S</t>
  </si>
  <si>
    <t>58</t>
  </si>
  <si>
    <t>1.2</t>
  </si>
  <si>
    <t>DN 200 TPJ 68-12-92</t>
  </si>
  <si>
    <t>876117434</t>
  </si>
  <si>
    <t>59</t>
  </si>
  <si>
    <t>1.35</t>
  </si>
  <si>
    <t>DN 400 TPJ 68-12-92</t>
  </si>
  <si>
    <t>-622690969</t>
  </si>
  <si>
    <t>60</t>
  </si>
  <si>
    <t>1.6</t>
  </si>
  <si>
    <t>DN 250 TPJ 68-12-92</t>
  </si>
  <si>
    <t>782827479</t>
  </si>
  <si>
    <t>61</t>
  </si>
  <si>
    <t>1.9</t>
  </si>
  <si>
    <t>885466383</t>
  </si>
  <si>
    <t>62</t>
  </si>
  <si>
    <t>2.7</t>
  </si>
  <si>
    <t>1843272071</t>
  </si>
  <si>
    <t>63</t>
  </si>
  <si>
    <t>3.10</t>
  </si>
  <si>
    <t>DN 315 TPJ 68-12-92</t>
  </si>
  <si>
    <t>-454641154</t>
  </si>
  <si>
    <t>3.11</t>
  </si>
  <si>
    <t>-1642334314</t>
  </si>
  <si>
    <t>65</t>
  </si>
  <si>
    <t>3.12</t>
  </si>
  <si>
    <t>1020955886</t>
  </si>
  <si>
    <t>66</t>
  </si>
  <si>
    <t>3.13</t>
  </si>
  <si>
    <t>DN 160 TPJ 68-12-92</t>
  </si>
  <si>
    <t>2137660429</t>
  </si>
  <si>
    <t>67</t>
  </si>
  <si>
    <t>3.23</t>
  </si>
  <si>
    <t>-1746533041</t>
  </si>
  <si>
    <t>68</t>
  </si>
  <si>
    <t>3.25</t>
  </si>
  <si>
    <t>-636425819</t>
  </si>
  <si>
    <t>69</t>
  </si>
  <si>
    <t>3.26</t>
  </si>
  <si>
    <t>-1228993702</t>
  </si>
  <si>
    <t>70</t>
  </si>
  <si>
    <t>3.27</t>
  </si>
  <si>
    <t>-764609142</t>
  </si>
  <si>
    <t>71</t>
  </si>
  <si>
    <t>3.31</t>
  </si>
  <si>
    <t>-1503402022</t>
  </si>
  <si>
    <t>72</t>
  </si>
  <si>
    <t>3.32</t>
  </si>
  <si>
    <t>-1031285861</t>
  </si>
  <si>
    <t>73</t>
  </si>
  <si>
    <t>3.33</t>
  </si>
  <si>
    <t>-457497864</t>
  </si>
  <si>
    <t>74</t>
  </si>
  <si>
    <t>4.2</t>
  </si>
  <si>
    <t>1827784926</t>
  </si>
  <si>
    <t>75</t>
  </si>
  <si>
    <t>4.3</t>
  </si>
  <si>
    <t>30409231</t>
  </si>
  <si>
    <t>76</t>
  </si>
  <si>
    <t>4.6</t>
  </si>
  <si>
    <t>1729431878</t>
  </si>
  <si>
    <t>77</t>
  </si>
  <si>
    <t>4.7</t>
  </si>
  <si>
    <t>DN 500 TPJ 68-12-92</t>
  </si>
  <si>
    <t>1325775151</t>
  </si>
  <si>
    <t>D20</t>
  </si>
  <si>
    <t>Demontáže</t>
  </si>
  <si>
    <t>78</t>
  </si>
  <si>
    <t>Pol14</t>
  </si>
  <si>
    <t>Demontáž stávající VZT jednotky včetně ovládání a regulace</t>
  </si>
  <si>
    <t>-1601747555</t>
  </si>
  <si>
    <t>79</t>
  </si>
  <si>
    <t>Pol15</t>
  </si>
  <si>
    <t>Demontáž stávajícího potrubí</t>
  </si>
  <si>
    <t>m</t>
  </si>
  <si>
    <t>1334539086</t>
  </si>
  <si>
    <t>D21</t>
  </si>
  <si>
    <t>Izolace tepelné</t>
  </si>
  <si>
    <t>D22</t>
  </si>
  <si>
    <t>TEPELNÉ IZOLACE POTRUBÍ SAMOLEPÍCÍ KAUČUKOVOU IZOLACÍ S AL. POLEPEM</t>
  </si>
  <si>
    <t>80</t>
  </si>
  <si>
    <t>1.33</t>
  </si>
  <si>
    <t>tl 30mm</t>
  </si>
  <si>
    <t>m2</t>
  </si>
  <si>
    <t>-220608796</t>
  </si>
  <si>
    <t>81</t>
  </si>
  <si>
    <t>986931855</t>
  </si>
  <si>
    <t>82</t>
  </si>
  <si>
    <t>1.40</t>
  </si>
  <si>
    <t>-1741017533</t>
  </si>
  <si>
    <t>83</t>
  </si>
  <si>
    <t>2.13</t>
  </si>
  <si>
    <t>-614288131</t>
  </si>
  <si>
    <t>84</t>
  </si>
  <si>
    <t>3.39</t>
  </si>
  <si>
    <t>1405543699</t>
  </si>
  <si>
    <t>85</t>
  </si>
  <si>
    <t>252937824</t>
  </si>
  <si>
    <t>86</t>
  </si>
  <si>
    <t>407007079</t>
  </si>
  <si>
    <t>D23</t>
  </si>
  <si>
    <t>Izolace protipožární</t>
  </si>
  <si>
    <t>D24</t>
  </si>
  <si>
    <t>PROTIPOŽ.IZOLACE POTRUBÍ DLE OZNAČENÍ NA VÝKRESU: IZOLACE DESKOU Z MIN.PLSTI 1x POLEP. AL FOLIÍ</t>
  </si>
  <si>
    <t>87</t>
  </si>
  <si>
    <t>1.34</t>
  </si>
  <si>
    <t>tl. 60 mm odolnost 30 min</t>
  </si>
  <si>
    <t>-661870205</t>
  </si>
  <si>
    <t>88</t>
  </si>
  <si>
    <t>-485337344</t>
  </si>
  <si>
    <t>89</t>
  </si>
  <si>
    <t>2.12.1</t>
  </si>
  <si>
    <t>-521024274</t>
  </si>
  <si>
    <t>90</t>
  </si>
  <si>
    <t>3.40</t>
  </si>
  <si>
    <t>-850261783</t>
  </si>
  <si>
    <t>D25</t>
  </si>
  <si>
    <t>Lešení</t>
  </si>
  <si>
    <t>91</t>
  </si>
  <si>
    <t>Pol87</t>
  </si>
  <si>
    <t>LEŠENÍ, ZVEDACÍ PLOŠINA</t>
  </si>
  <si>
    <t>-1596542850</t>
  </si>
  <si>
    <t>D26</t>
  </si>
  <si>
    <t>Hodinové zúčtovací sazby</t>
  </si>
  <si>
    <t>92</t>
  </si>
  <si>
    <t>Pol17</t>
  </si>
  <si>
    <t>Zprovoznění, seřízení a vyzkoušení zařízení-Před předáním. Vyhotovení zápisu s popisem postupu zprovoznění, výsledků seřízení, výsledků zkoušek, atd. Zařízení musí být před předáním bez závad.</t>
  </si>
  <si>
    <t>hod</t>
  </si>
  <si>
    <t>512</t>
  </si>
  <si>
    <t>-1656619845</t>
  </si>
  <si>
    <t>93</t>
  </si>
  <si>
    <t>Pol18</t>
  </si>
  <si>
    <t>Funkční zkoušky včetně vystavení protokolů o zkouškách</t>
  </si>
  <si>
    <t>1332133245</t>
  </si>
  <si>
    <t>94</t>
  </si>
  <si>
    <t>Pol19</t>
  </si>
  <si>
    <t>Vyregulování průtoků vzduchu včetně vystavení protokolu</t>
  </si>
  <si>
    <t>362451122</t>
  </si>
  <si>
    <t>95</t>
  </si>
  <si>
    <t>Pol88</t>
  </si>
  <si>
    <t>Ostatní zúčtovatelný drobný, pomocný, doplňkový a ostatní materiál v potřebném rozsahu pro řádné dokončení díla-Např. přizpůsobování nových rozvodů a zařízení ostatním stávajícícm zařízením a stavební části, drobný materiál jako např. těsnění, atd., tedy veškerý ostatní materiál a výrobky potřebné pro řádné dokončení díla - přizpůsobování, práce a koordinace se stavební částí a TZB stávajícího stavu).</t>
  </si>
  <si>
    <t>-601798211</t>
  </si>
  <si>
    <t>96</t>
  </si>
  <si>
    <t>Pol89</t>
  </si>
  <si>
    <t>Ostatní zúčtovatelné stavební, montážní, pomocné a doplňkové práce v potřebném rozsahu-např. přizpůsobování nových rozvodů a zařízení ostatním zařízením a stavební části, provádění funkčních zkoušek a montáže s vazbou na zkoušky a montáž ostatních částí stavby, atd., tedy veškeré ostatní práce potřebné pro řádné dokončení díla (mimo jiné ohled na nutnost přizpůsobování, práce a koordinace se stavební částí a TZB stávajícího stavu) - čáska bude podrobně zúčtována a dodavatelem využita pouze do objektivně doložené výše</t>
  </si>
  <si>
    <t>-1450955958</t>
  </si>
  <si>
    <t>97</t>
  </si>
  <si>
    <t>Pol92</t>
  </si>
  <si>
    <t>D+M Popisy a označení rozvodů a zařízení-Popisy a označení především rozvodů, ventilátorů, klapek, filtrů a ovládacích prvků MaR, atd. a např. ČSN 13 0072, tak aby byla umožněna snadná orientace v zařízení VZT pro obsluhu, údržbu a servis</t>
  </si>
  <si>
    <t>-1835749251</t>
  </si>
  <si>
    <t>98</t>
  </si>
  <si>
    <t>Pol93</t>
  </si>
  <si>
    <t>Likvidace odpadů-Kompletní systém sběru, třídění, odvozu a likvidace odpadu v souladu se zák. č.185/2001 Sb. v platném znění a vyhl. č.381/2001 Sb. v platném znění</t>
  </si>
  <si>
    <t>-454231099</t>
  </si>
  <si>
    <t>99</t>
  </si>
  <si>
    <t>Pol94</t>
  </si>
  <si>
    <t>Závěrečný úklid-Provedení komplexního úklidu po provádění vytápění na úroveň min. původního stavu v návaznosti na likvidaci odpadů a úklid celé stavby</t>
  </si>
  <si>
    <t>-208941705</t>
  </si>
  <si>
    <t>100</t>
  </si>
  <si>
    <t>Pol95</t>
  </si>
  <si>
    <t>Koordinační činnost</t>
  </si>
  <si>
    <t>CS ÚRS 2020 02</t>
  </si>
  <si>
    <t>1868936501</t>
  </si>
  <si>
    <t>D3</t>
  </si>
  <si>
    <t>TLUMIČ HLUKU</t>
  </si>
  <si>
    <t>101</t>
  </si>
  <si>
    <t>1.3</t>
  </si>
  <si>
    <t>1847070483</t>
  </si>
  <si>
    <t>102</t>
  </si>
  <si>
    <t>1.7</t>
  </si>
  <si>
    <t>MAA 250/600 ED tlumič hluku</t>
  </si>
  <si>
    <t>1441878030</t>
  </si>
  <si>
    <t>103</t>
  </si>
  <si>
    <t>1.8</t>
  </si>
  <si>
    <t>TAA 500 tlumič hluku kruhový</t>
  </si>
  <si>
    <t>-1047698209</t>
  </si>
  <si>
    <t>104</t>
  </si>
  <si>
    <t>3.14</t>
  </si>
  <si>
    <t>1348546305</t>
  </si>
  <si>
    <t>105</t>
  </si>
  <si>
    <t>3.15</t>
  </si>
  <si>
    <t>MAA 315/600 ED tlumič hluku</t>
  </si>
  <si>
    <t>1401736253</t>
  </si>
  <si>
    <t>106</t>
  </si>
  <si>
    <t>3.16</t>
  </si>
  <si>
    <t>-102817916</t>
  </si>
  <si>
    <t>107</t>
  </si>
  <si>
    <t>3.17</t>
  </si>
  <si>
    <t>-261372693</t>
  </si>
  <si>
    <t>108</t>
  </si>
  <si>
    <t>3.18</t>
  </si>
  <si>
    <t>730741098</t>
  </si>
  <si>
    <t>109</t>
  </si>
  <si>
    <t>3.19</t>
  </si>
  <si>
    <t>-517457035</t>
  </si>
  <si>
    <t>110</t>
  </si>
  <si>
    <t>3.20</t>
  </si>
  <si>
    <t>MAA 160/600 ED tlumič hluku</t>
  </si>
  <si>
    <t>-2091488395</t>
  </si>
  <si>
    <t>111</t>
  </si>
  <si>
    <t>3.21</t>
  </si>
  <si>
    <t>53650574</t>
  </si>
  <si>
    <t>112</t>
  </si>
  <si>
    <t>3.22</t>
  </si>
  <si>
    <t>-25321054</t>
  </si>
  <si>
    <t>113</t>
  </si>
  <si>
    <t>3.34</t>
  </si>
  <si>
    <t>1640092301</t>
  </si>
  <si>
    <t>114</t>
  </si>
  <si>
    <t>3.35</t>
  </si>
  <si>
    <t>900630574</t>
  </si>
  <si>
    <t>115</t>
  </si>
  <si>
    <t>3.36</t>
  </si>
  <si>
    <t>-1175667444</t>
  </si>
  <si>
    <t>D4</t>
  </si>
  <si>
    <t>KOMFORTNÍ VYÚSTKA PRO KRUHOVÉ POTRUBÍ</t>
  </si>
  <si>
    <t>116</t>
  </si>
  <si>
    <t>1.29</t>
  </si>
  <si>
    <t>KV-K1-R3 625*125 vyústka TPJ 48-12-95 s regulací</t>
  </si>
  <si>
    <t>1673858281</t>
  </si>
  <si>
    <t>117</t>
  </si>
  <si>
    <t>1.30</t>
  </si>
  <si>
    <t>KV-K1-R1 425*125 vyústka TPJ 48-12-95 s regulací</t>
  </si>
  <si>
    <t>-638855402</t>
  </si>
  <si>
    <t>118</t>
  </si>
  <si>
    <t>1.4</t>
  </si>
  <si>
    <t>KV-K1-R1 325*75 vyústka TPJ 48-12-95 s regulací</t>
  </si>
  <si>
    <t>-2024928134</t>
  </si>
  <si>
    <t>119</t>
  </si>
  <si>
    <t>1.5</t>
  </si>
  <si>
    <t>KV-K1-R1 425*75 vyústka TPJ 48-12-95 s regulací</t>
  </si>
  <si>
    <t>-1224978150</t>
  </si>
  <si>
    <t>120</t>
  </si>
  <si>
    <t>2.5</t>
  </si>
  <si>
    <t>-1054213189</t>
  </si>
  <si>
    <t>121</t>
  </si>
  <si>
    <t>3.2</t>
  </si>
  <si>
    <t>KV-K1-R3 525*125 vyústka TPJ 48-12-95 s regulací</t>
  </si>
  <si>
    <t>1016431215</t>
  </si>
  <si>
    <t>122</t>
  </si>
  <si>
    <t>3.29</t>
  </si>
  <si>
    <t>-27289150</t>
  </si>
  <si>
    <t>123</t>
  </si>
  <si>
    <t>3.3</t>
  </si>
  <si>
    <t>KV-K1-R3 625*75 vyústka TPJ 48-12-95 s regulací</t>
  </si>
  <si>
    <t>1267687485</t>
  </si>
  <si>
    <t>124</t>
  </si>
  <si>
    <t>3.30</t>
  </si>
  <si>
    <t>-1424823210</t>
  </si>
  <si>
    <t>125</t>
  </si>
  <si>
    <t>3.4</t>
  </si>
  <si>
    <t>-1571848146</t>
  </si>
  <si>
    <t>126</t>
  </si>
  <si>
    <t>3.5</t>
  </si>
  <si>
    <t>KV-K1-R3 825*75 vyústka TPJ 48-12-95 s regulací</t>
  </si>
  <si>
    <t>1955045108</t>
  </si>
  <si>
    <t>127</t>
  </si>
  <si>
    <t>3.6</t>
  </si>
  <si>
    <t>KV-K1-R1 325*125 vyústka TPJ 48-12-95 s regulací</t>
  </si>
  <si>
    <t>-234939045</t>
  </si>
  <si>
    <t>128</t>
  </si>
  <si>
    <t>3.7</t>
  </si>
  <si>
    <t>-1693565447</t>
  </si>
  <si>
    <t>129</t>
  </si>
  <si>
    <t>3.8</t>
  </si>
  <si>
    <t>530119735</t>
  </si>
  <si>
    <t>130</t>
  </si>
  <si>
    <t>3.9</t>
  </si>
  <si>
    <t>1923499862</t>
  </si>
  <si>
    <t>131</t>
  </si>
  <si>
    <t>4.9</t>
  </si>
  <si>
    <t>777909287</t>
  </si>
  <si>
    <t>D5</t>
  </si>
  <si>
    <t>DÝZA OTOČNÁ</t>
  </si>
  <si>
    <t>132</t>
  </si>
  <si>
    <t>1.10</t>
  </si>
  <si>
    <t>DUK-V 160</t>
  </si>
  <si>
    <t>2110310909</t>
  </si>
  <si>
    <t>D6</t>
  </si>
  <si>
    <t>POŽÁRNÍ KLAPKA</t>
  </si>
  <si>
    <t>133</t>
  </si>
  <si>
    <t>1.11</t>
  </si>
  <si>
    <t>710x560-.01 TPM 018/01</t>
  </si>
  <si>
    <t>821338138</t>
  </si>
  <si>
    <t>134</t>
  </si>
  <si>
    <t>1.12</t>
  </si>
  <si>
    <t>710x400-.01 TPM 018/01</t>
  </si>
  <si>
    <t>1022703459</t>
  </si>
  <si>
    <t>135</t>
  </si>
  <si>
    <t>2.8</t>
  </si>
  <si>
    <t>710x315-.01 TPM 018/01</t>
  </si>
  <si>
    <t>257576586</t>
  </si>
  <si>
    <t>136</t>
  </si>
  <si>
    <t>3.37</t>
  </si>
  <si>
    <t>-1278089481</t>
  </si>
  <si>
    <t>137</t>
  </si>
  <si>
    <t>2051690422</t>
  </si>
  <si>
    <t>138</t>
  </si>
  <si>
    <t>3.38</t>
  </si>
  <si>
    <t>d 280-01 TPM 140/19</t>
  </si>
  <si>
    <t>1265862202</t>
  </si>
  <si>
    <t>139</t>
  </si>
  <si>
    <t>Pol2</t>
  </si>
  <si>
    <t>Uvedení požární klapky do provozu, revize oprávněnou osobou, vystavení protokolu</t>
  </si>
  <si>
    <t>-356609553</t>
  </si>
  <si>
    <t>140</t>
  </si>
  <si>
    <t>Pol4</t>
  </si>
  <si>
    <t>-348222553</t>
  </si>
  <si>
    <t>D7</t>
  </si>
  <si>
    <t>PROTIDEŠŤOVÉ ŽALUZIE HLINÍKOVÉ</t>
  </si>
  <si>
    <t>141</t>
  </si>
  <si>
    <t>1.14</t>
  </si>
  <si>
    <t>PZAL-1000x500</t>
  </si>
  <si>
    <t>-570629502</t>
  </si>
  <si>
    <t>D8</t>
  </si>
  <si>
    <t>STĚNOVÉ MŘÍŽKY /typ lamely 1/</t>
  </si>
  <si>
    <t>142</t>
  </si>
  <si>
    <t>1.31</t>
  </si>
  <si>
    <t>SMH-1-12,5-625x325-1</t>
  </si>
  <si>
    <t>1865427115</t>
  </si>
  <si>
    <t>D9</t>
  </si>
  <si>
    <t>TLUMIČE HLUKU S POTRUBÍM /šírka vložky 10/</t>
  </si>
  <si>
    <t>143</t>
  </si>
  <si>
    <t>1.36</t>
  </si>
  <si>
    <t>THP-710x400-500/4 4 vložky</t>
  </si>
  <si>
    <t>-1046941084</t>
  </si>
  <si>
    <t>144</t>
  </si>
  <si>
    <t>1.37</t>
  </si>
  <si>
    <t>THP-900x400-500/5 5 vložiek</t>
  </si>
  <si>
    <t>-319405266</t>
  </si>
  <si>
    <t>145</t>
  </si>
  <si>
    <t>1.38</t>
  </si>
  <si>
    <t>THP-710x450-1000/4 4 vložky</t>
  </si>
  <si>
    <t>-1660494869</t>
  </si>
  <si>
    <t>146</t>
  </si>
  <si>
    <t>1.39</t>
  </si>
  <si>
    <t>THP-900x560-1000/5 5 vložiek</t>
  </si>
  <si>
    <t>371819141</t>
  </si>
  <si>
    <t>147</t>
  </si>
  <si>
    <t>4.11</t>
  </si>
  <si>
    <t>THP-710x300-1000/4 4 vložky</t>
  </si>
  <si>
    <t>-508229140</t>
  </si>
  <si>
    <t>148</t>
  </si>
  <si>
    <t>4.12</t>
  </si>
  <si>
    <t>1438396404</t>
  </si>
  <si>
    <t>02 - Topné rozvody</t>
  </si>
  <si>
    <t>D1 - TOPNÁ TĚLESA</t>
  </si>
  <si>
    <t>D2 - POTRUBÍ</t>
  </si>
  <si>
    <t>D3 - ARMATURY, ČERPADLA, …</t>
  </si>
  <si>
    <t>D4 - ROZDĚLOVAČ A SBĚRAČ</t>
  </si>
  <si>
    <t>D5 - ODVOD KONDENZÁTU Z VZT JEDNOTEK</t>
  </si>
  <si>
    <t>D6 - OSTATNÍ</t>
  </si>
  <si>
    <t>TOPNÁ TĚLESA</t>
  </si>
  <si>
    <t>Pol97</t>
  </si>
  <si>
    <t>D+M Ocelové deskové těleso s bočním připojením tzv. Klasik. Nominální výkon min. 600 W při teplotě topné vody 60/40 °C a teplotě prostoru 15 °C. Napojení ventilu a šroubení 1/2" pro připojení topného a vratného potrubí. Integrovaný ruční odvzdušňovací ventil. S bočními kryty a horní mřížkou.Výrobní parametry min. 90 °C a 0.6 MPa. Vrchní lak epoxypolyesterový nebo jiný stejně nebo více kvalitní v barvě RAL 9016 (bílá).</t>
  </si>
  <si>
    <t>331400535</t>
  </si>
  <si>
    <t>P</t>
  </si>
  <si>
    <t>Poznámka k položce:_x000d_
Rozměry upřesnit dle výkonu tělesa podle podkladů výrobce a dále dispozičním možnostem umístění. Včetně veškerého příslušenství dle návodu a doporučení výrobce (systém upevnění ke stěně, …). Záruka na těsnost min. 5 roků.</t>
  </si>
  <si>
    <t>POTRUBÍ</t>
  </si>
  <si>
    <t>Pol27</t>
  </si>
  <si>
    <t>D+M Rozvod z trubek a PRESS fitinek z uhlíkové oceli vně pozinkované 22x1.5 mm, včetně spojovacích prvků, tvarovek a příslušenství + Izolace tepelná pro potrubí, tloušťka izolační vrstvy min. 30 mm</t>
  </si>
  <si>
    <t>-1529464017</t>
  </si>
  <si>
    <t>Poznámka k položce:_x000d_
Pro rozvody topné vody. Vedeno ve vytápěných prostorách. Komplexní lisovaný systém. Izolace tepelná dle vyhl. 193/2007 Sb. např. s minerální plstí a kašírovaným hliníkovým povrchem, včetně montážního příslušenství a doplňků, λmax.=0,045 W*m-1*K-1 při 50 °C po celé délce potrubí a příslušenství.</t>
  </si>
  <si>
    <t>Pol28</t>
  </si>
  <si>
    <t>D+M Rozvod z trubek a PRESS fitinek z uhlíkové oceli vně pozinkované 22x1.5 mm, včetně spojovacích prvků, tvarovek a příslušenství + Izolace tepelná pro potrubí, zesílená tloušťka izolační vrstvy min. 150mm</t>
  </si>
  <si>
    <t>2099415407</t>
  </si>
  <si>
    <t>Poznámka k položce:_x000d_
Pro rozvody topné vody - vedeno v nevytápěných prostorách půdy. Komplexní lisovaný systém. Izolace tepelná dle vyhl. 193/2007 Sb. např. s minerální plstí a kašírovaným hliníkovým povrchem, včetně montážního příslušenství a doplňků, λmax.=0,045 W*m-1*K-1 při 50 °C po celé délce potrubí a příslušenství.</t>
  </si>
  <si>
    <t>Pol29</t>
  </si>
  <si>
    <t>D+M Rozvod z trubek a PRESS fitinek z uhlíkové oceli vně pozinkované 28x1.5 mm, včetně spojovacích prvků, tvarovek a příslušenství + Izolace tepelná pro potrubí, tloušťka izolační vrstvy min. 30 mm</t>
  </si>
  <si>
    <t>-218425037</t>
  </si>
  <si>
    <t>Pol30</t>
  </si>
  <si>
    <t>D+M Rozvod z trubek a PRESS fitinek z uhlíkové oceli vně pozinkované 28x1.5 mm, včetně spojovacích prvků, tvarovek a příslušenství + Izolace tepelná pro potrubí, zesílená tloušťka izolační vrstvy min. 150mm</t>
  </si>
  <si>
    <t>-241243076</t>
  </si>
  <si>
    <t>Pol31</t>
  </si>
  <si>
    <t>D+M Rozvod z trubek a PRESS fitinek z uhlíkové oceli vně pozinkované 35x1.5 mm, včetně spojovacích prvků, tvarovek a příslušenství + Izolace tepelná pro potrubí, tloušťka izolační vrstvy min. 30 mm</t>
  </si>
  <si>
    <t>1847040288</t>
  </si>
  <si>
    <t>Pol32</t>
  </si>
  <si>
    <t>D+M Rozvod z trubek a PRESS fitinek z uhlíkové oceli vně pozinkované 35x1.5 mm, včetně spojovacích prvků, tvarovek a příslušenství + Izolace tepelná pro potrubí, zesílená tloušťka izolační vrstvy min. 150mm</t>
  </si>
  <si>
    <t>-688580109</t>
  </si>
  <si>
    <t>Pol33</t>
  </si>
  <si>
    <t>D+M Požární ucpávka potrubí do vnějšího průměru potrubí 35 mm</t>
  </si>
  <si>
    <t>1953383184</t>
  </si>
  <si>
    <t>Poznámka k položce:_x000d_
pro prostupy potrubí požárně dělícími konstrukcemi dle PBŘ, včetně těsnění chráničky</t>
  </si>
  <si>
    <t>Pol34</t>
  </si>
  <si>
    <t>D+M ocelová chránička pro prostupy potrubí nosnými stěnami a dilatačními spárami, l= do 500 mm, pro potrubí do vnějšího průměr 32 s izolací</t>
  </si>
  <si>
    <t>-1665079384</t>
  </si>
  <si>
    <t>Poznámka k položce:_x000d_
pro prostupy potrubí stavebními konstrukcemi. Koordinovat s PBŘ a požárními ucpávkami.</t>
  </si>
  <si>
    <t>Pol35</t>
  </si>
  <si>
    <t>D+M Pevný bod pro potrubí do DN 32</t>
  </si>
  <si>
    <t>-55455149</t>
  </si>
  <si>
    <t>Poznámka k položce:_x000d_
Komplexní upevňovací systém pro potrubí a příslušenství dle potřeb montáže s respektováním dilatačních potřeb kompenzace potrubí.</t>
  </si>
  <si>
    <t>Pol36</t>
  </si>
  <si>
    <t>Závěsy, profilové konzole, objímky, atd. pro potrubí do DN 32</t>
  </si>
  <si>
    <t>-637587638</t>
  </si>
  <si>
    <t>Poznámka k položce:_x000d_
Komplexní upevňovací systém pro potrubí a příslušenství dle potřeb montáže s respektováním dilatačních potřeb délkové kompenzace potrubí.</t>
  </si>
  <si>
    <t>Pol98</t>
  </si>
  <si>
    <t>D+M Rozvod z trubek a PRESS fitinek z uhlíkové oceli vně pozinkované 15x1.2 mm, včetně spojovacích prvků, tvarovek a příslušenství + Izolace tepelná pro potrubí, tloušťka izolační vrstvy min. 25 mm</t>
  </si>
  <si>
    <t>1262730090</t>
  </si>
  <si>
    <t>ARMATURY, ČERPADLA, …</t>
  </si>
  <si>
    <t>Pol100</t>
  </si>
  <si>
    <t>D+M Tlakově nezávislý regulační a vyvažovací ventil pro plynulou regulaci s automatickým omezením průtoku, cca DN 15 - 1/2" (pro průtok 50 kg/h)</t>
  </si>
  <si>
    <t>1930140198</t>
  </si>
  <si>
    <t>Poznámka k položce:_x000d_
Vč. těsnícího a montážního materiálu. Dimenzi armatury je možno upravit návrhem v dodavatelské realizační a dílenské dokumentaci s ohledem na tlakové ztráty a průtoky a především skutečně použité zařízení jako např. spotřebiče, další armatury, čerpadla, atd.</t>
  </si>
  <si>
    <t>Pol101</t>
  </si>
  <si>
    <t>D+M Plnoprůtokový kulový kohout s koulí proti usazování nečistot na funkční ploše koule při zavřeném stavu, závitový, 5/4" s pákou</t>
  </si>
  <si>
    <t>-81244669</t>
  </si>
  <si>
    <t>Poznámka k položce:_x000d_
Na rozvodu topné a vratné vody. Dimenzi armatury je možno upravit návrhem v dodavatelské realizační a dílenské dokumentaci s ohledem na tlakové ztráty a průtoky a především skutečně použité zařízení jako např. spotřebiče, další armatury, čerpadla, atd.</t>
  </si>
  <si>
    <t>Pol102</t>
  </si>
  <si>
    <t>D+M Vyvažovací ventil závitový s možností měření průtoku, 1/2", kv= cca 2,56 s možností aretace nastavení + typové izolační pouzdro</t>
  </si>
  <si>
    <t>390020664</t>
  </si>
  <si>
    <t>Poznámka k položce:_x000d_
Pro přesné hydronické vyvažování s možností měření průtoků, tlaků a teploty a s vypouštěním. Nastavení s aretací, možnost uzavření. Dimenzi ventilu je možno upravit návrhem v dalším stupni dokumentace s ohledem na tlakové ztráty a průtoky a především skutečně použité zařízení jako armatury, čerpadla, atd.</t>
  </si>
  <si>
    <t>Pol103</t>
  </si>
  <si>
    <t>D+M Termostatická hlavice pro veřejné prostory - umožnění aretace max. a min. teploty volitelnou pouze povolanou osobou speciálním nástrojem, zvýšené zabezpečení proti odcizení, zvýšená odolnost proti poškození (obdobně jako dle TL4520-0014 pro Bundeswehr), rozsah nastavení min v rozmezí od 6 °C do 27 °C</t>
  </si>
  <si>
    <t>1136296459</t>
  </si>
  <si>
    <t>Poznámka k položce:_x000d_
Pro všechna topná tělesa. Předběžná aretace nastavení na teploty uvedené ve výkresové části. Osazení na všechna topná tělesa. Včetně speciálního klíče pro možnost sejmutí a změny nastavení hlavice.</t>
  </si>
  <si>
    <t>Pol104</t>
  </si>
  <si>
    <t>D+M elektronické čerpadlo pro cirkulaci teplé vody s vysokou účinností (EEI≤0.21), návrhový průtok min. 747 kg/h při výtlaku 35 kPa, cca DN25, 230 V, PN6</t>
  </si>
  <si>
    <t>-701835754</t>
  </si>
  <si>
    <t>Poznámka k položce:_x000d_
Dodávku a montáž koordinovat s distribuční společností. Pracovní průtok a výtlak čerpadla je nutno upravit návrhem v dodavatelské realizační a dílenské dokumentaci s ohledem na tlakové ztráty a průtoky skutečně použitého potrubí, armatur, atd. Snímatelná typová tepelná izolace jako výlisek, splňující vyhl. č. 193/2007 sb. Včetně připojovacích šroubení, popř. přírub a těsnění.</t>
  </si>
  <si>
    <t>Pol105</t>
  </si>
  <si>
    <t>D+M elektronické čerpadlo pro cirkulaci teplé vody s vysokou účinností (EEI≤0.21), návrhový průtok min. 173 kg/h při výtlaku 15 kPa, cca DN25, 230 V, PN6</t>
  </si>
  <si>
    <t>-518690144</t>
  </si>
  <si>
    <t>Poznámka k položce:_x000d_
Pracovní průtok a výtlak čerpadla je nutno upravit návrhem v dodavatelské realizační a dílenské dokumentaci s ohledem na tlakové ztráty a průtoky skutečně použitého potrubí, armatur, atd. Snímatelná typová tepelná izolace jako výlisek, splňující vyhl. č. 193/2007 sb. Včetně připojovacích šroubení, popř. přírub a těsnění.</t>
  </si>
  <si>
    <t>Pol40</t>
  </si>
  <si>
    <t>D+M Plnoprůtokový kulový kohout s koulí proti usazování nečistot na funkční ploše koule při zavřeném stavu, závitový, 3/4" s pákou</t>
  </si>
  <si>
    <t>-1155071315</t>
  </si>
  <si>
    <t>Pol41</t>
  </si>
  <si>
    <t>D+M Závitový pryžový kompenzátor - pružný prvek EPDM, šroubení, 3/4"</t>
  </si>
  <si>
    <t>688159094</t>
  </si>
  <si>
    <t>Poznámka k položce:_x000d_
Vč. těsnícího a montážního materiálu. Dimenzi upravit dle napojovacího potrubí teplovodního výměníku skutečně dodané VZT jednotky</t>
  </si>
  <si>
    <t>Pol42</t>
  </si>
  <si>
    <t>D+M filtr topné vody, nerezové sítko, 3/4", kv min. = 7,8, včetně příslušenství</t>
  </si>
  <si>
    <t>-156427341</t>
  </si>
  <si>
    <t>Poznámka k položce:_x000d_
Vč. montážního a těsnícího materilálu</t>
  </si>
  <si>
    <t>Pol43</t>
  </si>
  <si>
    <t>D+M Zpětná klapka s pružinou, 5/4", kv=min. 21</t>
  </si>
  <si>
    <t>721787507</t>
  </si>
  <si>
    <t>Pol44</t>
  </si>
  <si>
    <t>D+M Zpětná klapka s pružinou, 3/4", kv=min. 5</t>
  </si>
  <si>
    <t>-984129176</t>
  </si>
  <si>
    <t>Pol45</t>
  </si>
  <si>
    <t>D+M Zpětná klapka s pružinou, 1/2", kv=min. 2</t>
  </si>
  <si>
    <t>194208405</t>
  </si>
  <si>
    <t>Pol47</t>
  </si>
  <si>
    <t>D+M Vlnovcový axiální kompenzátor s nerezovým měchem, DN 32 - 5/4" + upevnění pro osové vedení včetně příslušenství, zdvih min. 20 mm</t>
  </si>
  <si>
    <t>1910722924</t>
  </si>
  <si>
    <t xml:space="preserve">Poznámka k položce:_x000d_
Armatury na stoupačkách. Vč. těsnícího a montážního materiálu.  Montáž bude provedena dle návodu výrobce. Dodávku a montáž dvířek pro servisní přístup ke kompenzátorům koordinovat se stavební částí.</t>
  </si>
  <si>
    <t>Pol48</t>
  </si>
  <si>
    <t>D+M Vypouštěcí kulový kohout s hadicovou vývodkou a zátkou 1/2"</t>
  </si>
  <si>
    <t>-405669516</t>
  </si>
  <si>
    <t>Poznámka k položce:_x000d_
Vč. těsnícího a montážního materiálu.</t>
  </si>
  <si>
    <t>Pol49</t>
  </si>
  <si>
    <t>D+M Automatický odvzdušňovací ventil 1/2“, PN10, s uzávěrem + návarek</t>
  </si>
  <si>
    <t>1661756638</t>
  </si>
  <si>
    <t>Poznámka k položce:_x000d_
Vč. montážního a těsnícího materilálu. Na všechna nejvyšší místa topného systému. Pro automatické účinné a trvalé odstraňování plynů z topné soustavy. Na nejvyšší místa soustavy. Velká komora pro shromažďování plynů, plovákový systém, systém nesmí připustit, aby se unášené nečistoty dostaly k samotné odvzdušňovací části ventilu. Možnost čištění za provozu.</t>
  </si>
  <si>
    <t>Pol50</t>
  </si>
  <si>
    <t>D+M Teploměr bimetalový ručičkový, min. ø100mm, 0-120 °C + nerezová jímka + návarek</t>
  </si>
  <si>
    <t>-741983178</t>
  </si>
  <si>
    <t>Poznámka k položce:_x000d_
Vč. montážního a těsnícího materilálu. Kovové nerezové pouzdro. Vyznačení provozních stavů.</t>
  </si>
  <si>
    <t>Pol51</t>
  </si>
  <si>
    <t>D+M Termostatický ventil s automatickým omezením průtoku, 1/2", PN 10, povrch niklovaný.</t>
  </si>
  <si>
    <t>1277631436</t>
  </si>
  <si>
    <t>Poznámka k položce:_x000d_
Pro topná tělesa. Pozor, nejedná se o standartní ventil topných těles a je nutné tomuto přizpůsobit odbornou montáž a nabídkovou cenu. Na všechna topná tělesa. Ventil bude vybaven integrovaným regulátorem průtoku, který pracuje zcela automaticky. Požadovaný průtok lze přímo nastavit na tělese termostatického ventilu nastavením odpovídající hodnoty na stupnici</t>
  </si>
  <si>
    <t>Pol52</t>
  </si>
  <si>
    <t>D+M Uzavírací šroubení pro otopná tělesa, rohové provedení, 1/2", PN 10, povrch niklovaný.</t>
  </si>
  <si>
    <t>-606788845</t>
  </si>
  <si>
    <t>Poznámka k položce:_x000d_
Pro topná tělesa.</t>
  </si>
  <si>
    <t>Pol99</t>
  </si>
  <si>
    <t>D+M Tlakově nezávislý regulační a vyvažovací ventil pro plynulou regulaci s automatickým omezením průtoku, cca DN 15 - 1/2" (pro průtok cca 173 kg/h) + servopohon dle požadavku MaR VZT jednotek na napájení a ovládání - nutno koordinovat s VZT</t>
  </si>
  <si>
    <t>-477737431</t>
  </si>
  <si>
    <t>ROZDĚLOVAČ A SBĚRAČ</t>
  </si>
  <si>
    <t>Pol106</t>
  </si>
  <si>
    <t>Prodloužení stávající kombinovaného rozdělovače a sběrače (délka cca 2250 mm) o další dva potrubní vývody DN32, včetně úpravy tepelné izolace s oplechováním a nové konzole.</t>
  </si>
  <si>
    <t>1389364820</t>
  </si>
  <si>
    <t>Poznámka k položce:_x000d_
Provedení, dodávku a montáž koordinovat s distribuční společností. Předpoklad odstrojení konce stávajícího rozdělovače, úprava a prodloužení těla rozdělovače, provedení potrubních vývodů topné a vratné vody - 5/4" ze závitovým zkončením, základní a vrchní nátěr, tepelná izolace těla rozdělovače a potrubních vývodů, oplechování tepelné izolace těla rozdělovače, osazení další podpěry pod novu část, atd.</t>
  </si>
  <si>
    <t>ODVOD KONDENZÁTU Z VZT JEDNOTEK</t>
  </si>
  <si>
    <t>Pol107</t>
  </si>
  <si>
    <t>D+M Typová malá, kompaktní automatická čerpací stanice pro čerpání šedé odpadní vody, 230 V (cca 300 W). Extrémně nízká zapínací hladina - koordinovat s napojovacím potrubím pro odvod kondenzátu z VZT jednotek. Pracovní bod cca 1 l/s při 3,5 m výtlačné výšky.</t>
  </si>
  <si>
    <t>1812555343</t>
  </si>
  <si>
    <t>Poznámka k položce:_x000d_
pro odvod kondenzátu z VZT jednotek. Kompaktní čerpací stanice je vybavena : - kabel s nebo bez zástrčky (viz technická dokumentace) - připojení výtlačného potrubí s adaptéry pro potrubí Ø22-40mm - integrovaný zpětný ventil - výkonný motor vč. tepelné ochrany, hladinového spínače a řízení - flexibilní připojení vstupu (výškově nastavitelné) pro potrubí Ø36 nebo 40 - možnost ručního odstranění usazením (zablokování) - odvzdušňovací ventil s ochranou proti přetečení - fixační komponenty</t>
  </si>
  <si>
    <t>Pol108</t>
  </si>
  <si>
    <t>D+M Rozvod z trubek plastových kanalizačních HT, d32, včetně redukcí, kolen a jiných tvarovek, závěsů, podpěr, …</t>
  </si>
  <si>
    <t>-786976904</t>
  </si>
  <si>
    <t>Poznámka k položce:_x000d_
Včetně těsnícího, montážního a ostatního příslušenství. Gravitační odvod kondenzátu. Vedeno ve spádu 3%.</t>
  </si>
  <si>
    <t>Pol109</t>
  </si>
  <si>
    <t>D+M Rozvod z trubek PPR, d32, včetně redukcí, kolen a jiných tvarovek, izolace tl. 50 mm, závěsů, podpěr, …</t>
  </si>
  <si>
    <t>-323379068</t>
  </si>
  <si>
    <t>Poznámka k položce:_x000d_
Včetně těsnícího, montážního a ostatního příslušenství. Tlakový odvod kondenzátu. Vedeno ve spádu 3%.</t>
  </si>
  <si>
    <t>OSTATNÍ</t>
  </si>
  <si>
    <t>Pol110</t>
  </si>
  <si>
    <t>Konzultace, projednávání, schvalování, koordinace a řešení subdodávek s Plzeňská teplárenská a.s.</t>
  </si>
  <si>
    <t>1479770768</t>
  </si>
  <si>
    <t>Poznámka k položce:_x000d_
Stávající zařízení výměníkové stanice v 1. PP jak po topenářské stránce, tak po stránce MaR, je v majetku distribuční teplárenské společnosti, a proto je nutné toto respektovat a dodržovat minimálně: ­ jakékoli zásahy do tohoto zařízení a jeho rozšiřování musí být prováděny po předchozím návrhu a projednání, resp. schválení jak řešení, tak postupu s touto společností ­ toto projektové řešení bylo předjednáno ­ distribuční společnost může mít požadavek, aby části díla a to opět jak po topenářské stránce, tak po stránce MaR, která navazují na jejich zařízení nebo budou v jejich budoucí správě nebo i majetku, mělo konkrétní parametry nebo byly použity konkrétní výrobky a postupy, atd. a bylo dodáváno, resp. realizováno jejich dodavateli. Zhotovitel stavby toto musí projednat s distribuční společností již v období zpracování cenové nabídky, aby toto bylo v jeho nabídce zohledněno ­ rámcový kontakt na technika Plzeňská teplárenská a.s. - Aleš Panzer 604 294 481</t>
  </si>
  <si>
    <t>Pol57</t>
  </si>
  <si>
    <t>Zřízení a odstranění pracovní podlahy dle montáže, např. lešení, pomocné lešení, práce na žebříku, práce na plošině atd. - dle potřeb montáže-mimo jiné dle NV č. 362/2005 Sb.</t>
  </si>
  <si>
    <t>1784028039</t>
  </si>
  <si>
    <t>Pol58</t>
  </si>
  <si>
    <t>Vypuštění, napuštění a opakované propláchnutí topného systému</t>
  </si>
  <si>
    <t>-755369258</t>
  </si>
  <si>
    <t>Poznámka k položce:_x000d_
Opakované, včetně spotřeby vody, čl. 8.1. ČSN 06 0310. Propláchnutí bude zaznamenáno do stavebního deníku a k jeho provedení bude vyzván investor pro kontrolu provedení. Včetně spotřeby vody</t>
  </si>
  <si>
    <t>Pol59</t>
  </si>
  <si>
    <t>Konečné napuštění topné soustavy - upravená topná voda</t>
  </si>
  <si>
    <t>-609164536</t>
  </si>
  <si>
    <t>Poznámka k položce:_x000d_
Včetně spotřeby vody a použití.</t>
  </si>
  <si>
    <t>Pol60</t>
  </si>
  <si>
    <t>Zprovoznění, seřízení a vyzkoušení zařízení</t>
  </si>
  <si>
    <t>-1958387472</t>
  </si>
  <si>
    <t>Poznámka k položce:_x000d_
Pro část stavby D.1.4.1.2 Topné rozvody. Před předáním. Dle kap. 9, ČSN 060830. Vyhotovení zápisu s popisem postupu zprovoznění, výsledků seřízení, výsledků zkoušek, atd. Zařízení musí být před předáním bez závad. Postup musí být předem odsouhlasem s investorem, který musí být k provádění přizván.</t>
  </si>
  <si>
    <t>Pol61</t>
  </si>
  <si>
    <t>Zaučení obsluhy</t>
  </si>
  <si>
    <t>hod.</t>
  </si>
  <si>
    <t>-1872253243</t>
  </si>
  <si>
    <t>Poznámka k položce:_x000d_
Pro část stavby D.1.4.1.2 Topné rozvody. Zaučení obsluhy mimo jiné dle návodů výrobců, ČSN 06 0310, ČSN EN 12171, atd. tak, aby obsluha měla celkové technické a funkční informace o zařízení vytápění a uměla jej obsluhovat a reagovat na možné problémy a závady. O zaučení musí být mezi stranami sepsán protokol s obsahem bodů zaučení. Zaučen musí být v úměrném rozsahu jak pověřený zástupce Billy, tak zástupce majitele budovy</t>
  </si>
  <si>
    <t>Pol62</t>
  </si>
  <si>
    <t>Zkoušky např. dle ČSN 06 0310 včetně vystavení protokolů o zkouškách</t>
  </si>
  <si>
    <t>-227979777</t>
  </si>
  <si>
    <t>Poznámka k položce:_x000d_
Pro část stavby D.1.4.1.2 Topné rozvody. Např. čl. 8, ČSN 06 0310, topný systém v topném období 72 hodin. Vyhotovení zápisu s popisem postupu zkoušky, výsledků zkoušek, atd. Zařízení musí být před předáním bez závad. Postup musí být předem odsouhlasem s investorem, který musí být k provádění zkoušky přizván. Topná zkouška může být provedena pouze v průběhu topného období. Pokud bude stavba dokončována mimo topné období, bude před předáním provedena zkouška dle odběrových možností topného systému a zkouška se bude plně opakovat v nejbližším možném termínu, kdy budou pro provedení zkoušky vhodné klimatické podmínky.</t>
  </si>
  <si>
    <t>Pol63</t>
  </si>
  <si>
    <t>Seřízení průtoků topné vody včetně vystavení protokolu</t>
  </si>
  <si>
    <t>1045190095</t>
  </si>
  <si>
    <t>Poznámka k položce:_x000d_
Kompletní hydraulické vyregulování dle §7 (6), vyhl. 193/2007 sb. celé topné větve od vývodu z rozdělovače a sběrače v technické místnostzi. Upozorňuji, že seřízení bude časově a odborně náročné!!!</t>
  </si>
  <si>
    <t>Pol64</t>
  </si>
  <si>
    <t>Uvedení do provozu</t>
  </si>
  <si>
    <t>-993620435</t>
  </si>
  <si>
    <t>Poznámka k položce:_x000d_
Pro část stavby D.1.4.1.2 Topné rozvody. Veškeré činnosti nutné pro uvedení dokončeného díla do provozního stavu včetně deklarace provozních parametrů investorovi</t>
  </si>
  <si>
    <t>Pol65</t>
  </si>
  <si>
    <t>1026049156</t>
  </si>
  <si>
    <t>Poznámka k položce:_x000d_
Pro část stavby D.1.4.1.2 Topné rozvody. Kompletní systém sběru, třídění, odvozu a likvidace odpadu v souladu se zák. č.185/2001 Sb. v platném znění a vyhl. č.381/2001 Sb. v platném znění</t>
  </si>
  <si>
    <t>Pol66</t>
  </si>
  <si>
    <t>Závěrečný úklid</t>
  </si>
  <si>
    <t>-1985945417</t>
  </si>
  <si>
    <t>Poznámka k položce:_x000d_
Pro část stavby D.1.4.1.2 Topné rozvody. Provedení komplexního úklidu po stavbě na úroveň min. původního stavu v návaznosti na likvidaci odpadů</t>
  </si>
  <si>
    <t>Pol67</t>
  </si>
  <si>
    <t>Ostatní drobný, pomocný, doplňkový materiál a ostatní výrobky a zařízení v potřebném rozsahu pro řádné dokončení díla</t>
  </si>
  <si>
    <t>-1382626454</t>
  </si>
  <si>
    <t>Poznámka k položce:_x000d_
Především materiál, výrobky a zařízení vyplývající z návodů výrobců dodavatelem zvolených a na stavbu dodaných materiálů, výrobků a zařízení (např. zohledňuje skutečná doporučení a požadavky výrobců vůči zadávací dokumentaci, kde konkrétní výrobky nemohou být deklarovány). Dále náklady na přizpůsobování instalovaných materiálů, výrobků a zařízení ostatním technickým zařízením stavby i její stavební části, atd. Také se jedná o veškerý a většinou běžný drobný materiál jako jsou např. šroubení, těsnění, spojovací materiál, atd. Dále se jedná o další náklady na materiál, výrobky a zařízení vyplývající z uplatňování vlastních firemních pracovních, montážních a stavebních postupů, tedy na uplatnění firemního know-how zhotovitele, které např. může být odchylné od postupů jiných firem nebo běžných postupů a vyžaduje vyšší náklady než je obvyklé. Dále je to veškerý ostatní materiál a výrobky potřebné pro řádné dokončení díla tak, aby dodavatel mohl např. naplnit svoje povinnost dle NOZ. Při tomto se mimo jiné vychází z toho, že dodavatel je odborná firma a má tzv. „odpovědnost profesionála“ např. dle §5, odst. 1 nebo §2912, odst. 2, atd. zákona č. 89/2016 Sb. vše dle zákona č. 89/2012 Sb. (tzv. NOZ).</t>
  </si>
  <si>
    <t>Pol68</t>
  </si>
  <si>
    <t>Ostatní stavební, montážní, pomocné a doplňkové práce v potřebném rozsahu pro řádné dokončení díla</t>
  </si>
  <si>
    <t>-1049902487</t>
  </si>
  <si>
    <t>Poznámka k položce:_x000d_
Především stavební, montážní, pomocné a doplňkové práce vyplývající z návodů výrobců dodavatelem zvolených a na stavbu dodaných materiálů výrobků a zařízení (např. zohledňuje skutečná doporučení a požadavky výrobců vůči zadávací dokumentaci, kde konkrétní výrobky nemohou být deklarovány). Dále náklady na stavební, montážní, pomocné a doplňkové práce na přizpůsobování instalovaných materiálů, výrobků a zařízení ostatním technickým zařízením stavby i její stavební části, atd. Také se jedná o náklady na stavební, montážní, pomocné a doplňkové práce pro veškerý a většinou běžný drobný materiál jako jsou např. šroubení, těsnění, spojovací materiál, atd. a dále pro materiál, výrobky a zařízení vyplývající z uplatňování vlastních firemních pracovních, montážních a stavebních postupů, tedy na uplatnění firemního know-how zhotovitele, které např. může být odchylné od postupů jiných firem nebo běžných postupů a vyžaduje vyšší náklady než je obvyklé. Dále jsou to stavební, montážní, pomocné a doplňkové práce pro veškerý ostatní materiál a výrobky potřebné pro řádné dokončení díla tak, aby dodavatel mohl např. naplnit svoje povinnost dle NOZ. Při tomto se mimo jiné vychází z toho, že dodavatel je odborná firma a má tzv. „odpovědnost profesionála“ např. dle §5, odst. 1 nebo §2912, odst. 2, atd. zákona č. 89/2016 Sb. vše dle zákona č. 89/2012 Sb. (tzv. NOZ).</t>
  </si>
  <si>
    <t>Pol69</t>
  </si>
  <si>
    <t>D+M Popisy a označení rozvodů a zařízení</t>
  </si>
  <si>
    <t>-586186834</t>
  </si>
  <si>
    <t>Poznámka k položce:_x000d_
Pro část stavby D.1.4.1.2 Topné rozvody. Popisy a označení především zařízení ovládaných MaR, hlavních uzávěrů, topných okruhů, potrubí se směrem proudění, atd. a např. ČSN 13 0072, tak aby byla umožněna snadná orientace v zařízení vytápění pro obsluhu, údržbu a servis</t>
  </si>
  <si>
    <t>Pol70</t>
  </si>
  <si>
    <t>Koordinace prací a montáží s teplárenskou společností jako vlastníka výměníkové stanice</t>
  </si>
  <si>
    <t>-811855092</t>
  </si>
  <si>
    <t>Přesun hmot pro topné rozvody</t>
  </si>
  <si>
    <t>t</t>
  </si>
  <si>
    <t>1293673258</t>
  </si>
  <si>
    <t>03 - M+R a elektroinstalace</t>
  </si>
  <si>
    <t xml:space="preserve">1 - demontáže el.  zařízení </t>
  </si>
  <si>
    <t xml:space="preserve">2 - montáž nových el.  zařízení </t>
  </si>
  <si>
    <t xml:space="preserve">3 - montáž a dodávka el.  části MaR VZT kuchyně</t>
  </si>
  <si>
    <t xml:space="preserve">4 - montáž a dodávka el.  části MaR VZT učeben - zařízení č.1</t>
  </si>
  <si>
    <t xml:space="preserve">5 - montáž a dodávka el.  části MaR VZT učeben - zařízení č.2</t>
  </si>
  <si>
    <t xml:space="preserve">6 - montáž a dodávka el.  části MaR VZT učeben - zařízení č.3</t>
  </si>
  <si>
    <t xml:space="preserve">7 - montáž a dodávka el.  části - elektroinstalace</t>
  </si>
  <si>
    <t>8 - vedlejší a ostatní položky zařízení elektroinstalace - osvětlení</t>
  </si>
  <si>
    <t xml:space="preserve">demontáže el.  zařízení </t>
  </si>
  <si>
    <t>1,001</t>
  </si>
  <si>
    <t>Provedení odkrytí a zpřístupnění všech stávajících rozvodů elektro vytápění včetně odpojení ve stávajícím rozvaděči NN objektu a mimo - trasa venkovních kabelů včetně vytýčení</t>
  </si>
  <si>
    <t>-55008400</t>
  </si>
  <si>
    <t>1,002</t>
  </si>
  <si>
    <t>Demontáž a odpojení stávající VZT kuchyně včetně propojovacích kabelů</t>
  </si>
  <si>
    <t>-180871990</t>
  </si>
  <si>
    <t>1,003</t>
  </si>
  <si>
    <t>Provede se provizorní připojení staveništního rozvaděče.</t>
  </si>
  <si>
    <t>-63239099</t>
  </si>
  <si>
    <t xml:space="preserve">montáž nových el.  zařízení </t>
  </si>
  <si>
    <t>2,001</t>
  </si>
  <si>
    <t>Provedení průrazú a rýh pro uložení kabelových tras a opětné zahození včetně základních hrubých povrchových úprav</t>
  </si>
  <si>
    <t>138002897</t>
  </si>
  <si>
    <t>Poznámka k položce:_x000d_
Kompletní dodávka a montáž</t>
  </si>
  <si>
    <t>2,002</t>
  </si>
  <si>
    <t>Pro montáže - ostatní spojovacé a upevňovací materiál vč. instalece - kryty, apod.</t>
  </si>
  <si>
    <t>-147177563</t>
  </si>
  <si>
    <t>Poznámka k položce:_x000d_
Kompletní soubot montážní práce s dopolěním drobných el. provků</t>
  </si>
  <si>
    <t xml:space="preserve">montáž a dodávka el.  části MaR VZT kuchyně</t>
  </si>
  <si>
    <t>3,001</t>
  </si>
  <si>
    <t>Připojení nové části el. rozvaděče VZT kuchyně na stávající vývod původní VZT z rozvaděče RK</t>
  </si>
  <si>
    <t>345814564</t>
  </si>
  <si>
    <t>Poznámka k položce:_x000d_
Rozvaděč RMaR VZT je součástí dodávky VZT</t>
  </si>
  <si>
    <t>3,002</t>
  </si>
  <si>
    <t>Nové kabelové propojení el. částí VZT s rozvaděčem VZT - dodávka a montáž</t>
  </si>
  <si>
    <t>-1417340469</t>
  </si>
  <si>
    <t xml:space="preserve">Poznámka k položce:_x000d_
soubor obsahuje i dodávky a montáže kabelového propojení VZT:   - zapínání VZT jednotky bude podle potřeb přípravy jídel - odvod vzduchu bude ruční, na povel od tlačítek jednotlivých digestoří. Budou otevírány příslušné klapky. - Přívod vzduchu bude záviset na dvou režimech provozu. Jednak bude záviset na provozu kuchyně při přípravě potravy a jednak na provozu jídelny při výdeji potravy. Režim bude určen ručním ovladačem. V režimu přípravy stravy bude klapka do jídelny zcela uzavřená a klapka přívodu vzduchu do kuchyně bude otevírána podle počtu otevřených klapek na odvodu vzduchu.  V režimu vydávání stravy bude klapka do jídelny zcela otevřena a klapka do kuchyně nastavena pro začátek na 50%. Klapky odvodu vzduchu z kuchyně budou zcela otevřeny. Konkrétní velikost otevření klapek bude nastavena při zkušebním provozu na základě skutečných poměrů v místnostech. Otevření klapek bude pomocí servopohonů vybavených pozicionérem (zadání velikosti otevření 0-10V). Velikost krouticího momentu pohonu bude koordinována podle skutečně dodaných VZT klapek.  - při změně tlakových poměrů v potrubní síti (otevření/zavření klapek) dojde k automatickému zvýšení/snížení  výkonu VZT jednotky</t>
  </si>
  <si>
    <t>3,003</t>
  </si>
  <si>
    <t>Provedení nové hlavní pospojení HP rozvodů VZT kuchyně a připojení na stávající vedení původví PE.</t>
  </si>
  <si>
    <t>-1975724422</t>
  </si>
  <si>
    <t>Poznámka k položce:_x000d_
Dodávka a montáž kompletního systému pospojení včetně bodiče a připojovacích svorek</t>
  </si>
  <si>
    <t>3,004</t>
  </si>
  <si>
    <t>Uvedení zařízení do chodu, včetně provedených zkoušek a oživení.</t>
  </si>
  <si>
    <t>1m</t>
  </si>
  <si>
    <t>-39037455</t>
  </si>
  <si>
    <t>3,005</t>
  </si>
  <si>
    <t>D+M Ostatní spojovací a upevňovací materiál vč. instalece svítidel - kryty, apod.</t>
  </si>
  <si>
    <t>-874888812</t>
  </si>
  <si>
    <t xml:space="preserve">montáž a dodávka el.  části MaR VZT učeben - zařízení č.1</t>
  </si>
  <si>
    <t>4,001</t>
  </si>
  <si>
    <t>Kabelové připojení z rozvaděče elektroinstalace půdy RS7/5 včetně kavelu CYKY 5x2,5 mm2</t>
  </si>
  <si>
    <t>ka</t>
  </si>
  <si>
    <t>1301218501</t>
  </si>
  <si>
    <t>Poznámka k položce:_x000d_
dodávka a montáž včetně vedení v chráničkách a s držáky</t>
  </si>
  <si>
    <t>4,002</t>
  </si>
  <si>
    <t>Kabelové propojení el. částí VZT jednotky s rozvaděčem RVZT 1 - dodávka a montáž</t>
  </si>
  <si>
    <t>1430915610</t>
  </si>
  <si>
    <t>Poznámka k položce:_x000d_
soubor obsahuje i dodávky a montáže kabelového propojení VZT</t>
  </si>
  <si>
    <t>4,003</t>
  </si>
  <si>
    <t>Napájení ovládacích rozvodnic ovládání klapek v jednotlivých NP. CYKY 5x1,5 mm2</t>
  </si>
  <si>
    <t>1494199743</t>
  </si>
  <si>
    <t>Poznámka k položce:_x000d_
včetně připojení v rozvaděčích a uložení vedení včetně chráviček a držáků pro zařízení č.1</t>
  </si>
  <si>
    <t>4,004</t>
  </si>
  <si>
    <t>D+M Přepěťová ochrana kategorie "D" napěťové hladiny 275 V, jednofázová s přepěťovou ochranou směru N-PE</t>
  </si>
  <si>
    <t>-1561984549</t>
  </si>
  <si>
    <t>4,005</t>
  </si>
  <si>
    <t>Kompletní regulace ovládání klapek učeben a vybraných ostatních prostor ve 4.NP včetně ovládacího rozvaděče a kobelového propojení</t>
  </si>
  <si>
    <t>207691533</t>
  </si>
  <si>
    <t xml:space="preserve">Poznámka k položce:_x000d_
Kompletní dodávka a montáž souboru zařízení. Součástí jsou kontaktní snímače 0-2000 ppm CO2, tlačítka pro ruční sepnutí otevření klapek a  rozvaděč s relé SR101 v plastové skříní umístěné pod stropem s přívodem 230V AC. Dodávka a zapojení 5 Nm / 230V AC servopohonů klapek na přívodních i odtahových VZT potrubí.</t>
  </si>
  <si>
    <t>4,006</t>
  </si>
  <si>
    <t>Kompletní regulace ovládání klapek učeben a vybraných ostatních prostor ve 3.NP včetně ovládacího rozvaděče a kobelového propojení</t>
  </si>
  <si>
    <t>-1457505206</t>
  </si>
  <si>
    <t>4,007</t>
  </si>
  <si>
    <t>Kompletní regulace ovládání klapek učeben a vybraných ostatních prostor ve 2.NP včetně ovládacího rozvaděče a kobelového propojení</t>
  </si>
  <si>
    <t>1586466318</t>
  </si>
  <si>
    <t>4,008</t>
  </si>
  <si>
    <t>Kompletní regulace ovládání klapek učeben a vybraných ostatních prostor v 1.NP včetně ovládacího rozvaděče a kobelového propojení</t>
  </si>
  <si>
    <t>-1018943804</t>
  </si>
  <si>
    <t>4,009</t>
  </si>
  <si>
    <t>D+M Ostatní spojovací a upevňovací materiál vč.</t>
  </si>
  <si>
    <t>-410821703</t>
  </si>
  <si>
    <t xml:space="preserve">montáž a dodávka el.  části MaR VZT učeben - zařízení č.2</t>
  </si>
  <si>
    <t>5,001</t>
  </si>
  <si>
    <t>-1062005203</t>
  </si>
  <si>
    <t>Poznámka k položce:_x000d_
dodávka a montáž</t>
  </si>
  <si>
    <t>5,002</t>
  </si>
  <si>
    <t>Kabelové propojení el. částí VZT jednotky s rozvaděčem RVZT 2 - dodávka a montáž</t>
  </si>
  <si>
    <t>243717212</t>
  </si>
  <si>
    <t>5,003</t>
  </si>
  <si>
    <t>1307894384</t>
  </si>
  <si>
    <t>Poznámka k položce:_x000d_
včetně připojení v rozvaděčích a uložení vedení včetně chráviček a držáků pro zařízení č.2</t>
  </si>
  <si>
    <t>5,004</t>
  </si>
  <si>
    <t>-377637278</t>
  </si>
  <si>
    <t>5,005</t>
  </si>
  <si>
    <t>1468234390</t>
  </si>
  <si>
    <t xml:space="preserve">Poznámka k položce:_x000d_
Kompletní dodávka a montáž souboru zařízení. Součástí jsou kontaktní snímače 0-2000 ppm CO2, tlačítka pro ruční sepnutí otevření klapek a  rozvaděč s relé SR261 v plastové skříní umístěné pod stropem s přívodem 230V AC. Dodávka a zapojení 5 Nm / 230V AC servopohonů klapek na přívodních i odtahových VZT potrubí.</t>
  </si>
  <si>
    <t>5,006</t>
  </si>
  <si>
    <t>-1014400884</t>
  </si>
  <si>
    <t>5,007</t>
  </si>
  <si>
    <t>2042035135</t>
  </si>
  <si>
    <t>5,008</t>
  </si>
  <si>
    <t>1908063373</t>
  </si>
  <si>
    <t>5,009</t>
  </si>
  <si>
    <t>2531934</t>
  </si>
  <si>
    <t xml:space="preserve">montáž a dodávka el.  části MaR VZT učeben - zařízení č.3</t>
  </si>
  <si>
    <t>6,001</t>
  </si>
  <si>
    <t>-753281968</t>
  </si>
  <si>
    <t>6,002</t>
  </si>
  <si>
    <t>Kabelové propojení el. částí VZT jednotky s rozvaděčem RVZT 3 - dodávka a montáž</t>
  </si>
  <si>
    <t>-510174519</t>
  </si>
  <si>
    <t>6,003</t>
  </si>
  <si>
    <t>-1314942515</t>
  </si>
  <si>
    <t>Poznámka k položce:_x000d_
včetně připojení v rozvaděčích a uložení vedení včetně chráviček a držáků pro zařízení č.3</t>
  </si>
  <si>
    <t>6,004</t>
  </si>
  <si>
    <t>-103200968</t>
  </si>
  <si>
    <t>6,005</t>
  </si>
  <si>
    <t>-172471316</t>
  </si>
  <si>
    <t>6,006</t>
  </si>
  <si>
    <t>-1452199668</t>
  </si>
  <si>
    <t>6,007</t>
  </si>
  <si>
    <t>-2111577712</t>
  </si>
  <si>
    <t>6,008</t>
  </si>
  <si>
    <t>-2079381982</t>
  </si>
  <si>
    <t xml:space="preserve">montáž a dodávka el.  části - elektroinstalace</t>
  </si>
  <si>
    <t>7,001</t>
  </si>
  <si>
    <t>Kompletní dodávka a montáž nového typového rozvaděče půdy s přívodním jističem a celkem 3 vývody 16A/3/003 mmA, 11 vývodů 10A/1, 1 vývod 16A/3/003 mmA, 1 vývod 10/1/003 mmA.</t>
  </si>
  <si>
    <t>-1243328615</t>
  </si>
  <si>
    <t>7,002</t>
  </si>
  <si>
    <t>Úprava stávajícího rozvaděče 1.NP RS8/1 pro vývod pro RS 7/5 půda 25A/3</t>
  </si>
  <si>
    <t>-668384720</t>
  </si>
  <si>
    <t>7,003</t>
  </si>
  <si>
    <t>Kabelové vedení CYKY 5x10 mm2</t>
  </si>
  <si>
    <t>-2000951374</t>
  </si>
  <si>
    <t>Poznámka k položce:_x000d_
propojení rozvaděčů RS8/1 a RS7/5 včetně dodávky a montáže včetně uložení</t>
  </si>
  <si>
    <t>7,004</t>
  </si>
  <si>
    <t>Propojení hlavního pospojení HP CY 6</t>
  </si>
  <si>
    <t>-299018981</t>
  </si>
  <si>
    <t>7,005</t>
  </si>
  <si>
    <t>Instalace nástěnných zásuvek 230V/16A, IP44</t>
  </si>
  <si>
    <t>-1719818095</t>
  </si>
  <si>
    <t>7,006</t>
  </si>
  <si>
    <t>Kabel CYKY 3x2,5 mm2</t>
  </si>
  <si>
    <t>-34385904</t>
  </si>
  <si>
    <t>7,007</t>
  </si>
  <si>
    <t>Instalace nástěnných LED svítidel, IP44</t>
  </si>
  <si>
    <t>-1234321191</t>
  </si>
  <si>
    <t>7,008</t>
  </si>
  <si>
    <t>Instalace a připojení přepínačů naomítku IP44, řazení 6</t>
  </si>
  <si>
    <t>561861816</t>
  </si>
  <si>
    <t>7,009</t>
  </si>
  <si>
    <t>114038250</t>
  </si>
  <si>
    <t>vedlejší a ostatní položky zařízení elektroinstalace - osvětlení</t>
  </si>
  <si>
    <t>8,001</t>
  </si>
  <si>
    <t>Zřízení a odstranění pracovní podlahy dle montáže, např. lešení, pomocné lešení, práce na žebříku, práce na plošině atd. - dle potřeb montáže elektro části</t>
  </si>
  <si>
    <t>-1706007412</t>
  </si>
  <si>
    <t>8,002</t>
  </si>
  <si>
    <t>Zprovoznění, seřízení a vyzkoušení zařízení spojené s elektroinstalací - výměnou osvětlení</t>
  </si>
  <si>
    <t>-843630634</t>
  </si>
  <si>
    <t>Poznámka k položce:_x000d_
Před předáním. Vyhotovení zápisu s popisem postupu zprovoznění, výsledků seřízení, výsledků zkoušek, atd. Zařízení musí být před předáním bez závad.</t>
  </si>
  <si>
    <t>8,002.3</t>
  </si>
  <si>
    <t>Úprava rozvaděče MaR předávací stanice v suterénu školy.tak aby ovládal dopravní čerpadlo pro jednotky VZT a řídil modulaci výkonu výměníku podle potřev kterékoli, ale i všech jednotek VZT tak, aby byla pro potřebu tepla ve vodních ohřívácích vždy dostatečné množství správně teplé topné vody.</t>
  </si>
  <si>
    <t>1408633304</t>
  </si>
  <si>
    <t>Poznámka k položce:_x000d_
Kompletní dodávka nezbytných rozšiřujících modulů stávající podstanice, nezbytných relé pro bezpotenciálové oddělení nebo výkonové posílení, připojení, nastavení a oživení zařízení nesměšovaného vývodu pro potřeby VZT. Veškeré tyto úpravy tak, jak byly předjednány s dodavatelem tepelné energie, jak v rozvaděči MaR patní stanice, tak i v prostoru stanice jako kabelové trasy a kabely budou provedeny po dohodě s majitelem technologie předávací stanice což je Plzeňská teplárenská a. s.. Kontakt viz TZ odst. 3</t>
  </si>
  <si>
    <t>8,003</t>
  </si>
  <si>
    <t>Ostatní zůčtovatelný drobný, pomocný, doplňkový a ostatní materiál , v potřebném rozsahu pro řádné dokončení díla.Především materiál, výrobky a zařízení vyplývající z návodů výrobců dodavatelem zvolených a na stavbu dodaných materiálů, výrobků a zařízení (např. zohledňuje skutečná doporučení a požadavky výrobců vůči zadávací dokumentaci, kde konkrétní výrobky nemohou být deklarovány). Dále náklady na přizpůsobování instalovaných materiálů, výrobků a zařízení ostatním technickým zařízením stavby i její stavební části, atd. Také se jedná o veškerý a většinou běžný drobný materiál jako jsou např. šroubení, těsnění, spojovací materiál, atd. Dále se jedná o další náklady na materiál, výrobky a zařízení vyplývající z uplatňování vlastních firemních pracovních, montážních a stavebních postupů, tedy na uplatnění firemního know-how zhotovitele, které např. může být odchylné od postupů jiných firem nebo běžných postupů a vyžaduje vyšší náklady než je obvyklé. Dále je to veškerý ostatní materiál a výrobky potřebné pro řádné dokončení díla tak, aby dodavatel mohl např. naplnit svoje povinnost dle NOZ. Při tomto se mimo jiné vychází z toho, že dodavatel je odborná firma a má tzv. „odpovědnost profesionála“ např. dle §5, odst. 1 nebo §2912, odst. 2, atd. zákona č. 89/2012 Sb. vše dle zákona č. 89/2012 Sb. (tzv. NOZ),</t>
  </si>
  <si>
    <t>1612446221</t>
  </si>
  <si>
    <t>8,003.3</t>
  </si>
  <si>
    <t>Dodávka a montáž diferenčního převodníku tlak/napětí snímající tlakový zisk na přívodním a odtahovém potrubí VZT k učebnám. Výstupní signál převodníku bude řídit výkon ventilátorů jednotky VZT.</t>
  </si>
  <si>
    <t>2041628680</t>
  </si>
  <si>
    <t>Poznámka k položce:_x000d_
Kompletní dodávka, připojení, nastavení a oživení zařízení snímání diferenčního tlaku podle požadavků regulace jednotek VZT s volbou maxima v osmi podrozsazích -100 až 2500 Pa s převodem na 0 až 10 V DC, automatickým nulováním, napájení 24V DC a krytí IP 54, vč. veškerého příslušenství.</t>
  </si>
  <si>
    <t>8,004</t>
  </si>
  <si>
    <t>Elektro část celého zařízení, musí být prohlédnuto, přeměřeno, vyzkoušeno a bude podle této vyhlášky vypracována zpráva o výchozí revizi elektroinstalace včetně upravy rozvaděčů.</t>
  </si>
  <si>
    <t>1902710534</t>
  </si>
  <si>
    <t>Poznámka k položce:_x000d_
Po dokončení výstavby musí být elektroinstalace podle vyhlášky 73/2010 Sb. část 2 prohlédnuta, přeměřena, vyzkoušena a bude podle této vyhlášky vypracována zpráva o výchozí revizi elektroinstalace. Součástí výchozí revize bude revizní zpráva s konstatováním, že zařízení je schopné bezpečného provozu. Zařízení před předáním díla musí být bezpečné bez závad. Výchozí revize musí být provedena před tím, než je stavba uvedena do provozu a připojena na veřejnou elektrizační síť. Účelem této činnosti je ověření, zda jsou splněny požadavky ČSN 33 2000-6 a ČSN 33 1500..</t>
  </si>
  <si>
    <t>8,004.3</t>
  </si>
  <si>
    <t>Připojení vývodů Web serverů VZT jednotek na datové (ethernetové) rozvody školy</t>
  </si>
  <si>
    <t>563393130</t>
  </si>
  <si>
    <t>Poznámka k položce:_x000d_
Kompletní dodávka souboru zařízení pro datovou komunikaci (datové zásuvky, datové přepínače, UTP vodiče vč. jejich uložení a ukončení). Oživení komunikace a zaškolení oprávněných pracovníků.</t>
  </si>
  <si>
    <t>8,005</t>
  </si>
  <si>
    <t>Osvědčení bezpečnosti dle přílohy č. 2, vyhl. č. 73/2010 Sb. - vyhláška o vyhrazených elektrických zařízeních</t>
  </si>
  <si>
    <t>2086025263</t>
  </si>
  <si>
    <t>Poznámka k položce:_x000d_
Dle přílohy č. 2 vyhl. č. 73/2010 Sb. včetně vystavení zprávy o revizi s deklarací bezpečného provozu bez závad. Včetně provedení kontroly dle zařazení do tříd a skupin k § 2. odst.2 Vyprcuje revizní technik spolu i instektorem - TIČR.</t>
  </si>
  <si>
    <t>8,006</t>
  </si>
  <si>
    <t>341658267</t>
  </si>
  <si>
    <t>Poznámka k položce:_x000d_
Popisy a označení především rozvodů systému, tak aby byla umožněna snadná orientace v el. zařízení pro obsluhu, údržbu a servis.</t>
  </si>
  <si>
    <t>8,007</t>
  </si>
  <si>
    <t>Likvidace odpadů - kompletní systém sběru, třídění, odvozu a likvidace odpadu v souladu se zák. č.185/2001 Sb. v platném znění a vyhl. č.381/2001 Sb. v platném znění</t>
  </si>
  <si>
    <t>981640953</t>
  </si>
  <si>
    <t>Poznámka k položce:_x000d_
Kompletní systém sběru, třídění, odvozu a likvidace odpadu v souladu se zák. č.185/2001 Sb. v platném znění a vyhl. č.381/2001 Sb. v platném znění</t>
  </si>
  <si>
    <t>8,008</t>
  </si>
  <si>
    <t>-284486482</t>
  </si>
  <si>
    <t>8,012</t>
  </si>
  <si>
    <t>-387167265</t>
  </si>
  <si>
    <t>8,013</t>
  </si>
  <si>
    <t>Doprava</t>
  </si>
  <si>
    <t>-668755720</t>
  </si>
  <si>
    <t>8,014</t>
  </si>
  <si>
    <t>Stavební přípomoci pro elektro část - výměna osvětlení</t>
  </si>
  <si>
    <t>-1248563326</t>
  </si>
  <si>
    <t>04 - Stavební úpravy pro VZT 1.-4.NP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</si>
  <si>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</si>
  <si>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</si>
  <si>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</si>
  <si>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</si>
  <si>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</si>
  <si>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</si>
  <si>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</si>
  <si>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727 - Zdravotechnika - požární ochrana</t>
  </si>
  <si>
    <t xml:space="preserve">    762 - Konstrukce tesařské</t>
  </si>
  <si>
    <t xml:space="preserve">    763 - Konstrukce suché výstavby</t>
  </si>
  <si>
    <t xml:space="preserve">    776 - Podlahy povlakové</t>
  </si>
  <si>
    <t xml:space="preserve">    784 - Dokončovací práce - malby a tapety</t>
  </si>
  <si>
    <t>HZS - Hodinové zúčtovací sazby</t>
  </si>
  <si>
    <t>HSV</t>
  </si>
  <si>
    <t>Práce a dodávky HSV</t>
  </si>
  <si>
    <t>Úpravy povrchů, podlahy a osazování výplní</t>
  </si>
  <si>
    <t>611335222</t>
  </si>
  <si>
    <t>Cementová omítka jednotlivých malých ploch štuková na stropech, plochy jednotlivě přes 0,09 do 0,25 m2</t>
  </si>
  <si>
    <t>kus</t>
  </si>
  <si>
    <t>CS ÚRS 2021 01</t>
  </si>
  <si>
    <t>-1004994543</t>
  </si>
  <si>
    <t>VV</t>
  </si>
  <si>
    <t>"u prostupů" 24</t>
  </si>
  <si>
    <t>612335222</t>
  </si>
  <si>
    <t>Cementová omítka jednotlivých malých ploch štuková na stěnách, plochy jednotlivě přes 0,09 do 0,25 m2</t>
  </si>
  <si>
    <t>-708417338</t>
  </si>
  <si>
    <t>"u prostupů" 31*2</t>
  </si>
  <si>
    <t>Ostatní konstrukce a práce, bourání</t>
  </si>
  <si>
    <t>949101111</t>
  </si>
  <si>
    <t>Lešení pomocné pracovní pro objekty pozemních staveb pro zatížení do 150 kg/m2, o výšce lešeňové podlahy do 1,9 m</t>
  </si>
  <si>
    <t>2128502721</t>
  </si>
  <si>
    <t>40,0*4</t>
  </si>
  <si>
    <t>971033461</t>
  </si>
  <si>
    <t>Vybourání otvorů ve zdivu základovém nebo nadzákladovém z cihel, tvárnic, příčkovek z cihel pálených na maltu vápennou nebo vápenocementovou plochy do 0,25 m2, tl. do 600 mm</t>
  </si>
  <si>
    <t>-1459340455</t>
  </si>
  <si>
    <t>997</t>
  </si>
  <si>
    <t>Přesun sutě</t>
  </si>
  <si>
    <t>997013116</t>
  </si>
  <si>
    <t>Vnitrostaveništní doprava suti a vybouraných hmot vodorovně do 50 m svisle s použitím mechanizace pro budovy a haly výšky přes 18 do 21 m</t>
  </si>
  <si>
    <t>156112493</t>
  </si>
  <si>
    <t>997013501</t>
  </si>
  <si>
    <t>Odvoz suti a vybouraných hmot na skládku nebo meziskládku se složením, na vzdálenost do 1 km</t>
  </si>
  <si>
    <t>-190686011</t>
  </si>
  <si>
    <t>997013509</t>
  </si>
  <si>
    <t>Odvoz suti a vybouraných hmot na skládku nebo meziskládku se složením, na vzdálenost Příplatek k ceně za každý další i započatý 1 km přes 1 km</t>
  </si>
  <si>
    <t>672010668</t>
  </si>
  <si>
    <t>9,049*30 'Přepočtené koeficientem množství</t>
  </si>
  <si>
    <t>997013803</t>
  </si>
  <si>
    <t>Poplatek za uložení stavebního odpadu na skládce (skládkovné) cihelného zatříděného do Katalogu odpadů pod kódem 170 102</t>
  </si>
  <si>
    <t>CS ÚRS 2019 02</t>
  </si>
  <si>
    <t>-1767605304</t>
  </si>
  <si>
    <t>998</t>
  </si>
  <si>
    <t>Přesun hmot</t>
  </si>
  <si>
    <t>998011003</t>
  </si>
  <si>
    <t>Přesun hmot pro budovy občanské výstavby, bydlení, výrobu a služby s nosnou svislou konstrukcí zděnou z cihel, tvárnic nebo kamene vodorovná dopravní vzdálenost do 100 m pro budovy výšky přes 12 do 24 m</t>
  </si>
  <si>
    <t>-1570616041</t>
  </si>
  <si>
    <t>PSV</t>
  </si>
  <si>
    <t>Práce a dodávky PSV</t>
  </si>
  <si>
    <t>713</t>
  </si>
  <si>
    <t>713411111</t>
  </si>
  <si>
    <t>Montáž izolace tepelné potrubí a ohybů pásy nebo rohožemi bez povrchové úpravy (izolační materiál ve specifikaci) ovinutými kolem potrubí a staženými ocelovým drátem potrubí jednovrstvá</t>
  </si>
  <si>
    <t>171127521</t>
  </si>
  <si>
    <t xml:space="preserve">"těsnění prostupů ve stropech" </t>
  </si>
  <si>
    <t>0,60*(0,85*2+0,50*2)*24</t>
  </si>
  <si>
    <t>"těsnění prostupú ve stěnách" 0,6*4*0,60*31</t>
  </si>
  <si>
    <t>Součet</t>
  </si>
  <si>
    <t>M</t>
  </si>
  <si>
    <t>63148103</t>
  </si>
  <si>
    <t>deska tepelně izolační minerální univerzální λ=0,038-0,039 tl 80mm</t>
  </si>
  <si>
    <t>-1422337139</t>
  </si>
  <si>
    <t>83,52*1,2 'Přepočtené koeficientem množství</t>
  </si>
  <si>
    <t>998713103</t>
  </si>
  <si>
    <t>Přesun hmot pro izolace tepelné stanovený z hmotnosti přesunovaného materiálu vodorovná dopravní vzdálenost do 50 m v objektech výšky přes 12 m do 24 m</t>
  </si>
  <si>
    <t>-1069328048</t>
  </si>
  <si>
    <t>727</t>
  </si>
  <si>
    <t>Zdravotechnika - požární ochrana</t>
  </si>
  <si>
    <t>727111544</t>
  </si>
  <si>
    <t>Protipožární trubní ucpávky kovové potrubí bez izolace prostup stropem tloušťky 150 mm požární odolnost EI 120 D 50</t>
  </si>
  <si>
    <t>-655636966</t>
  </si>
  <si>
    <t>"Stupačka topné vody" 4*2</t>
  </si>
  <si>
    <t>762</t>
  </si>
  <si>
    <t>Konstrukce tesařské</t>
  </si>
  <si>
    <t>762191911</t>
  </si>
  <si>
    <t>Zabednění otvorů ve stěnách prkny nebo fošnami (materiál v ceně) tl. do 32 mm, otvoru plochy jednotlivě do 1 m2</t>
  </si>
  <si>
    <t>1790660225</t>
  </si>
  <si>
    <t xml:space="preserve">"boky prostupů - stabilizace násypu podlahy" </t>
  </si>
  <si>
    <t>0,85*2+0,50*2*0,20*(4*4+4*2)</t>
  </si>
  <si>
    <t>762521922</t>
  </si>
  <si>
    <t>Vyřezání části podlahy tesařské bez vyřezání polštářů z prken tl. do 32 mm, plochy otvoru jednotlivě přes 0,25 do 1,00 m2</t>
  </si>
  <si>
    <t>1507758360</t>
  </si>
  <si>
    <t>0,5*0,85*4*4</t>
  </si>
  <si>
    <t>0,8*0,85*4*2</t>
  </si>
  <si>
    <t>762522911</t>
  </si>
  <si>
    <t>Vyřezání části podlahy tesařské vyřezání polštářů tl. do 100 mm</t>
  </si>
  <si>
    <t>2037751765</t>
  </si>
  <si>
    <t>0,85*4*4</t>
  </si>
  <si>
    <t>0,85*4*2</t>
  </si>
  <si>
    <t>762811922</t>
  </si>
  <si>
    <t>Vyřezání záklopu nebo podbíjení stropů z prken tl. do 32 mm, plochy jednotlivě přes 0,25 do 1,00 m2</t>
  </si>
  <si>
    <t>-2139713988</t>
  </si>
  <si>
    <t>762841932R1</t>
  </si>
  <si>
    <t>Výřez části podbíjení z hrubých prken plochy jednotlivě do 1 m2</t>
  </si>
  <si>
    <t>-1654286422</t>
  </si>
  <si>
    <t>998762103</t>
  </si>
  <si>
    <t>Přesun hmot pro konstrukce tesařské stanovený z hmotnosti přesunovaného materiálu vodorovná dopravní vzdálenost do 50 m v objektech výšky přes 12 do 24 m</t>
  </si>
  <si>
    <t>592272780</t>
  </si>
  <si>
    <t>763</t>
  </si>
  <si>
    <t>Konstrukce suché výstavby</t>
  </si>
  <si>
    <t>763122413</t>
  </si>
  <si>
    <t>Stěna šachtová ze sádrokartonových desek s nosnou konstrukcí z ocelových profilů CW, UW dvojitě opláštěná deskami protipožárními DF tl. 2 x 12,5 mm bez izolace, EI 30, stěna tl. 100 mm, profil 75</t>
  </si>
  <si>
    <t>-632131159</t>
  </si>
  <si>
    <t>"podstropní zakrytí potrubí v neestetických částech" 20+20+31+31</t>
  </si>
  <si>
    <t>763122415</t>
  </si>
  <si>
    <t>Stěna šachtová ze sádrokartonových desek s nosnou konstrukcí z ocelových profilů CW, UW dvojitě opláštěná deskami protipožárními DF tl. 2 x 12,5 mm bez izolace, EI 30, stěna tl. 125 mm, profil 100</t>
  </si>
  <si>
    <t>2012508946</t>
  </si>
  <si>
    <t>"opláštění stupaček VZT" 24+24+48+48</t>
  </si>
  <si>
    <t>763171112</t>
  </si>
  <si>
    <t>Montáž klapek pro konstrukce ze sádrokartonových desek revizních pro příčky nebo předsazené stěny, velikost do 0,25 m2</t>
  </si>
  <si>
    <t>689130458</t>
  </si>
  <si>
    <t>"pro stupačky" 48</t>
  </si>
  <si>
    <t>59030165</t>
  </si>
  <si>
    <t>klapka revizní protipožární pro stěny a podhledy tl 12,5mm 500x500mm</t>
  </si>
  <si>
    <t>697371011</t>
  </si>
  <si>
    <t>763431001</t>
  </si>
  <si>
    <t>Montáž podhledu minerálního včetně zavěšeného roštu viditelného s panely vyjímatelnými, velikosti panelů do 0,36 m2</t>
  </si>
  <si>
    <t>-937114032</t>
  </si>
  <si>
    <t>Poznámka k položce:_x000d_
panely z tahokovu</t>
  </si>
  <si>
    <t xml:space="preserve">"zákryty částí potrubí neestetického" </t>
  </si>
  <si>
    <t>20,00+20,00+30,00+30,00</t>
  </si>
  <si>
    <t>59036010R1</t>
  </si>
  <si>
    <t xml:space="preserve">kazeta podhledová 600/600  mm, z tahokovu, tmavě šedé barvy</t>
  </si>
  <si>
    <t>1836890441</t>
  </si>
  <si>
    <t>Poznámka k položce:_x000d_
zákryty v místnostech vzt rozvodů</t>
  </si>
  <si>
    <t>100*1,05 'Přepočtené koeficientem množství</t>
  </si>
  <si>
    <t>998763303</t>
  </si>
  <si>
    <t>Přesun hmot pro konstrukce montované z desek sádrokartonových, sádrovláknitých, cementovláknitých nebo cementových stanovený z hmotnosti přesunovaného materiálu vodorovná dopravní vzdálenost do 50 m v objektech výšky přes 12 do 24 m</t>
  </si>
  <si>
    <t>-1317289798</t>
  </si>
  <si>
    <t>776</t>
  </si>
  <si>
    <t>Podlahy povlakové</t>
  </si>
  <si>
    <t>776201811</t>
  </si>
  <si>
    <t>Demontáž povlakových podlahovin lepených ručně bez podložky</t>
  </si>
  <si>
    <t>435331266</t>
  </si>
  <si>
    <t>"prostupy stropem:</t>
  </si>
  <si>
    <t>0,75*2,1*3</t>
  </si>
  <si>
    <t>1,8*1,0*3</t>
  </si>
  <si>
    <t>0,75*2,1*1</t>
  </si>
  <si>
    <t>1,8*1,2*1</t>
  </si>
  <si>
    <t>776201913</t>
  </si>
  <si>
    <t>Ostatní opravy výměna poškozené povlakové podlahoviny bez podložky, s vyříznutím a očistěním podkladu plochy přes 1,00 do 2,00 m2</t>
  </si>
  <si>
    <t>-344265890</t>
  </si>
  <si>
    <t>776201921</t>
  </si>
  <si>
    <t>Ostatní opravy údržba stávajících podlahovin elastických čištění základní</t>
  </si>
  <si>
    <t>-459961146</t>
  </si>
  <si>
    <t>776411111</t>
  </si>
  <si>
    <t>Montáž soklíků lepením obvodových, výšky do 80 mm</t>
  </si>
  <si>
    <t>1941347237</t>
  </si>
  <si>
    <t>24*4+2*24</t>
  </si>
  <si>
    <t>28411008</t>
  </si>
  <si>
    <t>lišta soklová PVC 16x60mm</t>
  </si>
  <si>
    <t>749859054</t>
  </si>
  <si>
    <t>144*1,02 'Přepočtené koeficientem množství</t>
  </si>
  <si>
    <t>998776103</t>
  </si>
  <si>
    <t>Přesun hmot pro podlahy povlakové stanovený z hmotnosti přesunovaného materiálu vodorovná dopravní vzdálenost do 50 m v objektech výšky přes 12 do 24 m</t>
  </si>
  <si>
    <t>-1103878486</t>
  </si>
  <si>
    <t>784</t>
  </si>
  <si>
    <t>Dokončovací práce - malby a tapety</t>
  </si>
  <si>
    <t>784161533</t>
  </si>
  <si>
    <t>Celoplošné vyrovnání podkladu disperzní stěrkou, tloušťky do 3 mm příplatek za každý další 1 mm tloušťky přes 3 mm v místnostech výšky přes 3,80 do 5,00 m</t>
  </si>
  <si>
    <t>1994338520</t>
  </si>
  <si>
    <t>784191007</t>
  </si>
  <si>
    <t>Čištění vnitřních ploch hrubý úklid po provedení malířských prací omytím podlah</t>
  </si>
  <si>
    <t>-1513923451</t>
  </si>
  <si>
    <t>R</t>
  </si>
  <si>
    <t>784A2011</t>
  </si>
  <si>
    <t>Malby a tapety malby ze směsí neotěruvzdorných bílá barva</t>
  </si>
  <si>
    <t>ÚRS RYRO 2020 01</t>
  </si>
  <si>
    <t>-750229179</t>
  </si>
  <si>
    <t>246*2</t>
  </si>
  <si>
    <t>HZS</t>
  </si>
  <si>
    <t>HZS1301</t>
  </si>
  <si>
    <t>Hodinové zúčtovací sazby profesí HSV provádění konstrukcí zedník</t>
  </si>
  <si>
    <t>314829365</t>
  </si>
  <si>
    <t>HZS2111</t>
  </si>
  <si>
    <t>Hodinové zúčtovací sazby profesí PSV provádění stavebních konstrukcí tesař</t>
  </si>
  <si>
    <t>-1403821713</t>
  </si>
  <si>
    <t>HZS2121</t>
  </si>
  <si>
    <t>Hodinové zúčtovací sazby profesí PSV provádění stavebních konstrukcí truhlář</t>
  </si>
  <si>
    <t>1036396701</t>
  </si>
  <si>
    <t>HZS2331</t>
  </si>
  <si>
    <t>Hodinové zúčtovací sazby profesí PSV úpravy povrchů a podlahy podlahář</t>
  </si>
  <si>
    <t>819151085</t>
  </si>
  <si>
    <t>HZS2491</t>
  </si>
  <si>
    <t>Hodinové zúčtovací sazby profesí PSV zednické výpomoci a pomocné práce PSV dělník zednických výpomocí</t>
  </si>
  <si>
    <t>764950458</t>
  </si>
  <si>
    <t>05 - Stavební úpravy pro PBŘ</t>
  </si>
  <si>
    <t xml:space="preserve">    3 - Svislé a kompletní konstrukce</t>
  </si>
  <si>
    <t xml:space="preserve">    722 - Zdravotechnika - vnitřní vodovod</t>
  </si>
  <si>
    <t xml:space="preserve">    766 - Konstrukce truhlářské</t>
  </si>
  <si>
    <t>Svislé a kompletní konstrukce</t>
  </si>
  <si>
    <t>310236241</t>
  </si>
  <si>
    <t>Zazdívka otvorů ve zdivu nadzákladovém cihlami pálenými plochy přes 0,0225 m2 do 0,09 m2, ve zdi tl. do 300 mm</t>
  </si>
  <si>
    <t>-1147059305</t>
  </si>
  <si>
    <t>"zazdívka niky po hydrantu" 1</t>
  </si>
  <si>
    <t>310239211</t>
  </si>
  <si>
    <t>Zazdívka otvorů ve zdivu nadzákladovém cihlami pálenými plochy přes 1 m2 do 4 m2 na maltu vápenocementovou</t>
  </si>
  <si>
    <t>m3</t>
  </si>
  <si>
    <t>1455541436</t>
  </si>
  <si>
    <t>"okno na chodbě u tělocvičny" 1,0*1,8*0,6</t>
  </si>
  <si>
    <t>612315215</t>
  </si>
  <si>
    <t>Vápenná omítka jednotlivých malých ploch hladká na stěnách, plochy jednotlivě přes 1,0 do 4 m2</t>
  </si>
  <si>
    <t>1839242089</t>
  </si>
  <si>
    <t>"okno na chodbě u tělocvičny" 1</t>
  </si>
  <si>
    <t>612315223</t>
  </si>
  <si>
    <t>Vápenná omítka jednotlivých malých ploch štuková na stěnách, plochy jednotlivě přes 0,25 do 1 m2</t>
  </si>
  <si>
    <t>952915425</t>
  </si>
  <si>
    <t>619995001</t>
  </si>
  <si>
    <t>Začištění omítek (s dodáním hmot) kolem oken, dveří, podlah, obkladů apod.</t>
  </si>
  <si>
    <t>-1841861719</t>
  </si>
  <si>
    <t>"dveře k výměníku" 0,8*2+2,0*2</t>
  </si>
  <si>
    <t>"dveře sklep" 1,37*2+2,15*2</t>
  </si>
  <si>
    <t>"dveře vrátnice" 1,0*2+2,15*2</t>
  </si>
  <si>
    <t>"dveře k jídelně" 0,9*2+2,0*2</t>
  </si>
  <si>
    <t>"dveře schodiště/chodba" (1,25*2+2,47*2)*7</t>
  </si>
  <si>
    <t>"dveře na půdu" 0,9*2+2,1*2</t>
  </si>
  <si>
    <t>642944121</t>
  </si>
  <si>
    <t>Osazení ocelových dveřních zárubní lisovaných nebo z úhelníků dodatečně s vybetonováním prahu, plochy do 2,5 m2</t>
  </si>
  <si>
    <t>-2084812307</t>
  </si>
  <si>
    <t>"dveře k výměníku" 1</t>
  </si>
  <si>
    <t>"dveře k jídelně ze zádveří 1.NP" 1</t>
  </si>
  <si>
    <t>"dveře na půdu"1</t>
  </si>
  <si>
    <t>55331371</t>
  </si>
  <si>
    <t>zárubeň jednokřídlá ocelová pro zdění tl stěny 110-150mm rozměru 800/1970, 2100mm</t>
  </si>
  <si>
    <t>1290404131</t>
  </si>
  <si>
    <t>55331373</t>
  </si>
  <si>
    <t>zárubeň jednokřídlá ocelová pro zdění tl stěny 110-150mm rozměru 900/1970, 2100mm</t>
  </si>
  <si>
    <t>-884680934</t>
  </si>
  <si>
    <t>55331377R1</t>
  </si>
  <si>
    <t>zárubeň ocelová pro běžné zdění a porobeton 125 - 900 mm</t>
  </si>
  <si>
    <t>-799205643</t>
  </si>
  <si>
    <t>Poznámka k položce:_x000d_
Výška 2100</t>
  </si>
  <si>
    <t>968062355</t>
  </si>
  <si>
    <t>Vybourání dřevěných rámů oken s křídly, dveřních zárubní, vrat, stěn, ostění nebo obkladů rámů oken s křídly dvojitých, plochy do 2 m2</t>
  </si>
  <si>
    <t>-516603595</t>
  </si>
  <si>
    <t>"okno na chodbě u tělocvičny" 1,0*1,8</t>
  </si>
  <si>
    <t>968062456R1</t>
  </si>
  <si>
    <t>Vybourání dřevěných rámů oken s křídly, dveřních zárubní, vrat, stěn, ostění nebo obkladů dveřních zárubní, plochy přes 2 m2</t>
  </si>
  <si>
    <t>1308660351</t>
  </si>
  <si>
    <t>Poznámka k položce:_x000d_
včetně tesařské hrubé zárubně a dřevěného deštění</t>
  </si>
  <si>
    <t>"dveře do vrátnice" 1</t>
  </si>
  <si>
    <t>"dveře schodiště/chodba 1.-4.NP"7</t>
  </si>
  <si>
    <t>968072455</t>
  </si>
  <si>
    <t>Vybourání kovových rámů oken s křídly, dveřních zárubní, vrat, stěn, ostění nebo obkladů dveřních zárubní, plochy do 2 m2</t>
  </si>
  <si>
    <t>960006648</t>
  </si>
  <si>
    <t>"dveře k výměníku" 0,8*2,0</t>
  </si>
  <si>
    <t>"dveře k jídelně ze zádveří 1.NP" 0,9*2,0</t>
  </si>
  <si>
    <t>"dveře na půdu" 1,0*2,1</t>
  </si>
  <si>
    <t>968072456</t>
  </si>
  <si>
    <t>Vybourání kovových rámů oken s křídly, dveřních zárubní, vrat, stěn, ostění nebo obkladů dveřních zárubní, plochy přes 2 m2</t>
  </si>
  <si>
    <t>378836838</t>
  </si>
  <si>
    <t>"dveře do 1.PP" 1,37*2,15</t>
  </si>
  <si>
    <t>971033171</t>
  </si>
  <si>
    <t>Vybourání otvorů ve zdivu základovém nebo nadzákladovém z cihel, tvárnic, příčkovek z cihel pálených na maltu vápennou nebo vápenocementovou průměru profilu do 60 mm, tl. do 750 mm</t>
  </si>
  <si>
    <t>296006277</t>
  </si>
  <si>
    <t>644882588</t>
  </si>
  <si>
    <t>1760350370</t>
  </si>
  <si>
    <t>-1272671091</t>
  </si>
  <si>
    <t>1,254*30 'Přepočtené koeficientem množství</t>
  </si>
  <si>
    <t>1426380996</t>
  </si>
  <si>
    <t>1628789688</t>
  </si>
  <si>
    <t>722</t>
  </si>
  <si>
    <t>Zdravotechnika - vnitřní vodovod</t>
  </si>
  <si>
    <t>722130233</t>
  </si>
  <si>
    <t>Potrubí z ocelových trubek pozinkovaných závitových svařovaných běžných DN 25</t>
  </si>
  <si>
    <t>-2138931654</t>
  </si>
  <si>
    <t>722250133</t>
  </si>
  <si>
    <t>Požární příslušenství a armatury hydrantový systém s tvarově stálou hadicí celoplechový D 25 x 30 m</t>
  </si>
  <si>
    <t>soubor</t>
  </si>
  <si>
    <t>-428256137</t>
  </si>
  <si>
    <t>"1.NP" 1</t>
  </si>
  <si>
    <t>722250133R1</t>
  </si>
  <si>
    <t>Demontáž Hydrantový systém s tvarově stálou hadicí D 25 x 30 m celoplechový</t>
  </si>
  <si>
    <t>2023052132</t>
  </si>
  <si>
    <t>722259115</t>
  </si>
  <si>
    <t>Požární příslušenství a armatury hydrantové skříně ostatní příslušenství skříň pro ruční hasicí přístroj</t>
  </si>
  <si>
    <t>444734868</t>
  </si>
  <si>
    <t>Poznámka k položce:_x000d_
položka využita pro ocenění montáže ručního hasícího přístroje</t>
  </si>
  <si>
    <t>95688790R1</t>
  </si>
  <si>
    <t>přenosný hasící přístroj pěnový s has.schop. 21A</t>
  </si>
  <si>
    <t>1162340116</t>
  </si>
  <si>
    <t>95688790R2</t>
  </si>
  <si>
    <t>přenosný hasící přístroj pěnový PE2AFB s has.schop. 25F</t>
  </si>
  <si>
    <t>-1858227023</t>
  </si>
  <si>
    <t>998722103</t>
  </si>
  <si>
    <t>Přesun hmot pro vnitřní vodovod stanovený z hmotnosti přesunovaného materiálu vodorovná dopravní vzdálenost do 50 m v objektech výšky přes 12 do 24 m</t>
  </si>
  <si>
    <t>611573098</t>
  </si>
  <si>
    <t>766</t>
  </si>
  <si>
    <t>Konstrukce truhlářské</t>
  </si>
  <si>
    <t>766641131R1</t>
  </si>
  <si>
    <t>D+M dřevěných dveří prosklených dvoukřídlových 1370/2150 mm</t>
  </si>
  <si>
    <t>-403143764</t>
  </si>
  <si>
    <t>Poznámka k položce:_x000d_
Dvoukřídlové dveře s požární odolností EW30/DP3-C2_x000d_
Dvoukřídlové dveře vedoucí ze schodišťového prostoru do suterénu budou tvořit požární uzávěr otvorů o požární odolnosti min. 30 minut s koordinátorem zavírání na obou dveřních křídlech (EW 30/DP3 – C2). Tyto dveře se musí i nadále otevírat ve směru evakuace a nesmí mít práh. Pasivní křídlo, které nebude za běžného provozu používané, bude opatřeno z vnitřní strany chodby tzn. panikovou klikou, která zajistí otevření dveří ze strany chodby i při zajištěném pasivním křídle.</t>
  </si>
  <si>
    <t>54964150</t>
  </si>
  <si>
    <t>vložka zámková cylindrická oboustranná+4 klíče</t>
  </si>
  <si>
    <t>-429357630</t>
  </si>
  <si>
    <t>54914120</t>
  </si>
  <si>
    <t>kování bezpečnostní, klika-klika R4 ASTRA</t>
  </si>
  <si>
    <t>-957790109</t>
  </si>
  <si>
    <t>54917265</t>
  </si>
  <si>
    <t>samozavírač dveří hydraulický K214 č.14 zlatá bronz</t>
  </si>
  <si>
    <t>1080248623</t>
  </si>
  <si>
    <t>766641131R2</t>
  </si>
  <si>
    <t>D+M dřevěných dveří kazetových historických profilací jednokřídlových 1000/2150 mm</t>
  </si>
  <si>
    <t>-33823182</t>
  </si>
  <si>
    <t xml:space="preserve">Poznámka k položce:_x000d_
jednokřídlové  dveře s požární odolností EW30/DP3-C2, samozavírač_x000d_
včetně dřevěného profilovaného deštění, kování v historickém stylu_x000d_
členění a profilace dle stávajícho stavu dveřní výplně_x000d_
dveře do vrátnice_x000d_
</t>
  </si>
  <si>
    <t>-715474959</t>
  </si>
  <si>
    <t>-1309326052</t>
  </si>
  <si>
    <t>633397974</t>
  </si>
  <si>
    <t>766641131R3</t>
  </si>
  <si>
    <t>D+M dřevěných dveří kazetových historických profilací jednokřídlových 1250/2470 mm</t>
  </si>
  <si>
    <t>-1039654476</t>
  </si>
  <si>
    <t xml:space="preserve">Poznámka k položce:_x000d_
Včetně dřevěného profilovaného deštění_x000d_
požární uzávěr otvorů o požární odolnosti min. 30 minut s koordinátorem zavírání na obou dveřních křídlech (EW 30/DP3 – C2). Tyto dveře se musí i nadále otevírat ve směru evakuace a nesmí mít práh. Pasivní křídlo, které nebude za běžného provozu používané, bude opatřeno z vnitřní strany chodby tzn. panikovou klikou, která zajistí otevření dveří ze strany chodby i při zajištěném pasivním křídle._x000d_
kování v  historickém stylu</t>
  </si>
  <si>
    <t>54917260</t>
  </si>
  <si>
    <t>samozavírač dveří hydraulický K214 č.13 zlatá bronz</t>
  </si>
  <si>
    <t>1773180560</t>
  </si>
  <si>
    <t>1964412920</t>
  </si>
  <si>
    <t>-1698342415</t>
  </si>
  <si>
    <t>766660001</t>
  </si>
  <si>
    <t>Montáž dveřních křídel dřevěných nebo plastových otevíravých do ocelové zárubně povrchově upravených jednokřídlových, šířky do 800 mm</t>
  </si>
  <si>
    <t>812569659</t>
  </si>
  <si>
    <t>61165610</t>
  </si>
  <si>
    <t>dveře vnitřní požárně odolné CPL fólie EW30/DP3-C2 1křídlové 800x1970mm</t>
  </si>
  <si>
    <t>-1474804070</t>
  </si>
  <si>
    <t>107988958</t>
  </si>
  <si>
    <t>54913652</t>
  </si>
  <si>
    <t>kování dveřní vrchní knoflík se štíty pro vložku</t>
  </si>
  <si>
    <t>sada</t>
  </si>
  <si>
    <t>-1202666254</t>
  </si>
  <si>
    <t>1403188286</t>
  </si>
  <si>
    <t>766660002</t>
  </si>
  <si>
    <t>Montáž dveřních křídel dřevěných nebo plastových otevíravých do ocelové zárubně povrchově upravených jednokřídlových, šířky přes 800 mm</t>
  </si>
  <si>
    <t>95994745</t>
  </si>
  <si>
    <t>61165611</t>
  </si>
  <si>
    <t>dveře vnitřní požárně odolné CPL fólie EW30/DP3-C2 1křídlové 900x1970mm</t>
  </si>
  <si>
    <t>-1966711079</t>
  </si>
  <si>
    <t>61165613R1</t>
  </si>
  <si>
    <t>dveře vnitřní požárně odolné HPL laminované EW30/DP3-C2 900x2100mm</t>
  </si>
  <si>
    <t>-722031187</t>
  </si>
  <si>
    <t>Poznámka k položce:_x000d_
dveř jednokřídlové se samozavíračem o požární odolnosti min. EW 30/DP3 – C2 . Tyto dveře nesmí mít práh a musí se otevírat ve směru evakuace.</t>
  </si>
  <si>
    <t>"dveře na půdu" 1</t>
  </si>
  <si>
    <t>-1826357132</t>
  </si>
  <si>
    <t>2107370302</t>
  </si>
  <si>
    <t>923877709</t>
  </si>
  <si>
    <t>998766103</t>
  </si>
  <si>
    <t>Přesun hmot pro konstrukce truhlářské stanovený z hmotnosti přesunovaného materiálu vodorovná dopravní vzdálenost do 50 m v objektech výšky přes 12 do 24 m</t>
  </si>
  <si>
    <t>-1878251589</t>
  </si>
  <si>
    <t>784181101</t>
  </si>
  <si>
    <t>Penetrace podkladu jednonásobná základní akrylátová bezbarvá v místnostech výšky do 3,80 m</t>
  </si>
  <si>
    <t>297277063</t>
  </si>
  <si>
    <t>-1467716712</t>
  </si>
  <si>
    <t>973079797</t>
  </si>
  <si>
    <t>1160399089</t>
  </si>
  <si>
    <t>HZS1311</t>
  </si>
  <si>
    <t>Hodinové zúčtovací sazby profesí HSV provádění konstrukcí omítkář</t>
  </si>
  <si>
    <t>2128027402</t>
  </si>
  <si>
    <t>HZS2122</t>
  </si>
  <si>
    <t>Hodinové zúčtovací sazby profesí PSV provádění stavebních konstrukcí truhlář odborný</t>
  </si>
  <si>
    <t>-1281567405</t>
  </si>
  <si>
    <t>-1214599572</t>
  </si>
  <si>
    <t>HZS4211</t>
  </si>
  <si>
    <t>Hodinové zúčtovací sazby ostatních profesí revizní a kontrolní činnost revizní technik</t>
  </si>
  <si>
    <t>-617351269</t>
  </si>
  <si>
    <t>"revize hydrant" 4</t>
  </si>
  <si>
    <t>06 - Strojovny VZT - podkroví</t>
  </si>
  <si>
    <t xml:space="preserve">    4 - Vodorovné konstrukce</t>
  </si>
  <si>
    <t xml:space="preserve">    767 - Konstrukce zámečnické</t>
  </si>
  <si>
    <t xml:space="preserve">    783 - Dokončovací práce - nátěry</t>
  </si>
  <si>
    <t>317944323</t>
  </si>
  <si>
    <t>Válcované nosníky dodatečně osazované do připravených otvorů bez zazdění hlav č. 14 až 22</t>
  </si>
  <si>
    <t>657650265</t>
  </si>
  <si>
    <t>"IPE 160" 0,0158*(5*7,10+6*7,30)</t>
  </si>
  <si>
    <t>"HEA 160" 0,0426*(2*7,10+4*7,30)</t>
  </si>
  <si>
    <t>Vodorovné konstrukce</t>
  </si>
  <si>
    <t>413232221</t>
  </si>
  <si>
    <t>Zazdívka zhlaví stropních trámů nebo válcovaných nosníků pálenými cihlami válcovaných nosníků, výšky přes 150 do 300 mm</t>
  </si>
  <si>
    <t>1205925299</t>
  </si>
  <si>
    <t>"nosníky strojoven"( 5+3+3+2+2+2)*2</t>
  </si>
  <si>
    <t>642942611</t>
  </si>
  <si>
    <t>Osazování zárubní nebo rámů kovových dveřních lisovaných nebo z úhelníků bez dveřních křídel na montážní pěnu, plochy otvoru do 2,5 m2</t>
  </si>
  <si>
    <t>-1651905986</t>
  </si>
  <si>
    <t>55331706</t>
  </si>
  <si>
    <t>zárubeň jednokřídlá ocelová pro sádrokartonové příčky tl stěny 210-250mm rozměru 900/1970, 2100mm</t>
  </si>
  <si>
    <t>-893180196</t>
  </si>
  <si>
    <t>973031325</t>
  </si>
  <si>
    <t>Vysekání výklenků nebo kapes ve zdivu z cihel na maltu vápennou nebo vápenocementovou kapes, plochy do 0,10 m2, hl. do 300 mm</t>
  </si>
  <si>
    <t>222899364</t>
  </si>
  <si>
    <t>"pro nosníky" 34</t>
  </si>
  <si>
    <t>997013117</t>
  </si>
  <si>
    <t>Vnitrostaveništní doprava suti a vybouraných hmot vodorovně do 50 m svisle s použitím mechanizace pro budovy a haly výšky přes 21 do 24 m</t>
  </si>
  <si>
    <t>-1646052376</t>
  </si>
  <si>
    <t>-1997507721</t>
  </si>
  <si>
    <t>-477825553</t>
  </si>
  <si>
    <t>1,054*30 'Přepočtené koeficientem množství</t>
  </si>
  <si>
    <t>997013603</t>
  </si>
  <si>
    <t>Poplatek za uložení stavebního odpadu na skládce (skládkovné) cihelného zatříděného do Katalogu odpadů pod kódem 17 01 02</t>
  </si>
  <si>
    <t>-165717793</t>
  </si>
  <si>
    <t>-2056434255</t>
  </si>
  <si>
    <t>713151121</t>
  </si>
  <si>
    <t>Montáž tepelné izolace střech šikmých rohožemi, pásy, deskami (izolační materiál ve specifikaci) kladenými volně pod krokve</t>
  </si>
  <si>
    <t>-1980204406</t>
  </si>
  <si>
    <t xml:space="preserve">"strojovny" </t>
  </si>
  <si>
    <t>8,40*5,30</t>
  </si>
  <si>
    <t>8,50*4,80*2</t>
  </si>
  <si>
    <t>63141195</t>
  </si>
  <si>
    <t xml:space="preserve">deska tepelně izolační minerální do šikmých střech a stěn  λ=0,036-0,037 tl 200mm</t>
  </si>
  <si>
    <t>-182159457</t>
  </si>
  <si>
    <t>126,12*1,02 'Přepočtené koeficientem množství</t>
  </si>
  <si>
    <t>63141194</t>
  </si>
  <si>
    <t xml:space="preserve">deska tepelně izolační minerální do šikmých střech a stěn  λ=0,036-0,037 tl 160mm</t>
  </si>
  <si>
    <t>913683164</t>
  </si>
  <si>
    <t>-1812496078</t>
  </si>
  <si>
    <t>762083111</t>
  </si>
  <si>
    <t>Práce společné pro tesařské konstrukce impregnace řeziva máčením proti dřevokaznému hmyzu a houbám, třída ohrožení 1 a 2 (dřevo v interiéru)</t>
  </si>
  <si>
    <t>1668716676</t>
  </si>
  <si>
    <t xml:space="preserve">"trámky podlaha" </t>
  </si>
  <si>
    <t>(0,1*0,12)*(5*11+4*12*2+4*2*3)</t>
  </si>
  <si>
    <t>762085103</t>
  </si>
  <si>
    <t>Práce společné pro tesařské konstrukce montáž ocelových spojovacích prostředků (materiál ve specifikaci) kotevních želez příložek, patek, táhel</t>
  </si>
  <si>
    <t>1774239873</t>
  </si>
  <si>
    <t>13611218</t>
  </si>
  <si>
    <t>plech ocelový hladký jakost S235JR tl 5mm tabule</t>
  </si>
  <si>
    <t>-424980528</t>
  </si>
  <si>
    <t>0,1*0,2*0,005*7,860*76*6</t>
  </si>
  <si>
    <t>762511137</t>
  </si>
  <si>
    <t>Podlahové konstrukce podkladové z cementotřískových desek jednovrstvých lepených na pero a drážku broušených, tloušťky desky 24 mm</t>
  </si>
  <si>
    <t>-1223642547</t>
  </si>
  <si>
    <t>"podlahy strojoven"</t>
  </si>
  <si>
    <t>34,82+24,44+30,95 "D.1.1.b.8"</t>
  </si>
  <si>
    <t>762822110</t>
  </si>
  <si>
    <t>Montáž stropních trámů z hraněného a polohraněného řeziva s trámovými výměnami, průřezové plochy do 144 cm2</t>
  </si>
  <si>
    <t>-132848782</t>
  </si>
  <si>
    <t>"podlaha strojoven"</t>
  </si>
  <si>
    <t>5*11+4*12*2+4*2*3</t>
  </si>
  <si>
    <t>60512130</t>
  </si>
  <si>
    <t>hranol stavební řezivo průřezu do 224cm2 do dl 6m</t>
  </si>
  <si>
    <t>-2118009452</t>
  </si>
  <si>
    <t>175,00*0,1*0,12*1,1</t>
  </si>
  <si>
    <t>-1269402174</t>
  </si>
  <si>
    <t>763111313</t>
  </si>
  <si>
    <t>Příčka ze sádrokartonových desek s nosnou konstrukcí z jednoduchých ocelových profilů UW, CW jednoduše opláštěná deskou standardní A tl. 12,5 mm, příčka tl. 100 mm, profil 75, bez izolace, EI do 30</t>
  </si>
  <si>
    <t>-485226990</t>
  </si>
  <si>
    <t>"příčka - S1" 25,00</t>
  </si>
  <si>
    <t>763112318</t>
  </si>
  <si>
    <t>Příčka mezibytová ze sádrokartonových desek s nosnou konstrukcí ze zdvojených ocelových profilů UW, CW dvojitě opláštěná deskami standardními A tl. 2 x 12,5 mm s dvojitou izolací, EI 60, příčka tl. 255 mm, profil 100, Rw do 65 dB</t>
  </si>
  <si>
    <t>-916491870</t>
  </si>
  <si>
    <t>"S2+S3 k nevytápěnému U=0,21 W/m2*K" 28,00*2*2+3,70*4,3*2</t>
  </si>
  <si>
    <t>763161522</t>
  </si>
  <si>
    <t>Podkroví ze sádrokartonových desek dvouvrstvá spodní konstrukce z ocelových profilů CD, UD na krokvových nástavcích jednoduše opláštěných deskou protipožární DF, tl. 15 mm, TI tl. 100 mm 15 kg/m3, REI 30 DP3</t>
  </si>
  <si>
    <t>1152008878</t>
  </si>
  <si>
    <t>-1650958216</t>
  </si>
  <si>
    <t>-1637240900</t>
  </si>
  <si>
    <t>55341156</t>
  </si>
  <si>
    <t>dveře jednokřídlé ocelové vchodové 900x1970mm</t>
  </si>
  <si>
    <t>-72283981</t>
  </si>
  <si>
    <t>Poznámka k položce:_x000d_
položka D.5.2_x000d_
požární odolnost EX15/DP3-C2_x000d_
součinitel prostupu tepla celé výplně U=1,2 W/m2*K</t>
  </si>
  <si>
    <t>766660717</t>
  </si>
  <si>
    <t>Montáž dveřních doplňků samozavírače na zárubeň ocelovou</t>
  </si>
  <si>
    <t>-1580546243</t>
  </si>
  <si>
    <t>54917250</t>
  </si>
  <si>
    <t>samozavírač dveří hydraulický K214 č.11 zlatá bronz</t>
  </si>
  <si>
    <t>-1441528233</t>
  </si>
  <si>
    <t>766660729</t>
  </si>
  <si>
    <t>Montáž dveřních doplňků dveřního kování interiérového štítku s klikou</t>
  </si>
  <si>
    <t>593154127</t>
  </si>
  <si>
    <t>-613867726</t>
  </si>
  <si>
    <t>54914622</t>
  </si>
  <si>
    <t>kování dveřní vrchní klika včetně štítu a montážního materiálu BB 72 matný nikl</t>
  </si>
  <si>
    <t>-1722525650</t>
  </si>
  <si>
    <t>243170031</t>
  </si>
  <si>
    <t>767</t>
  </si>
  <si>
    <t>Konstrukce zámečnické</t>
  </si>
  <si>
    <t>767995111</t>
  </si>
  <si>
    <t>Montáž ostatních atypických zámečnických konstrukcí hmotnosti do 5 kg</t>
  </si>
  <si>
    <t>kg</t>
  </si>
  <si>
    <t>870217230</t>
  </si>
  <si>
    <t>"spojovací styčník dřevěného roštu a ocel. nosníků" 13*8*3*0,4</t>
  </si>
  <si>
    <t>63255891R1</t>
  </si>
  <si>
    <t>Ocelový styčník pro uchycení dřevěného roštu</t>
  </si>
  <si>
    <t>-223123003</t>
  </si>
  <si>
    <t>"spojovací styčník dřevěného roštu a ocel. nosníků" 13*8*3</t>
  </si>
  <si>
    <t>897428217</t>
  </si>
  <si>
    <t xml:space="preserve">"styčníkové plechy IPE/IPE" </t>
  </si>
  <si>
    <t>(0,1*0,05*0,005*7860)*26</t>
  </si>
  <si>
    <t>-775202162</t>
  </si>
  <si>
    <t xml:space="preserve">"styčníkové plechy" </t>
  </si>
  <si>
    <t>(0,1*0,05*0,005*7,860)*26</t>
  </si>
  <si>
    <t>30925262</t>
  </si>
  <si>
    <t>šroub metrický celozávit DIN 933 8.8 BZ M10x50mm</t>
  </si>
  <si>
    <t>100 kus</t>
  </si>
  <si>
    <t>359394346</t>
  </si>
  <si>
    <t>31120005</t>
  </si>
  <si>
    <t>podložka DIN 125-A ZB D 10mm</t>
  </si>
  <si>
    <t>-1826981928</t>
  </si>
  <si>
    <t>31111005</t>
  </si>
  <si>
    <t>matice přesná šestihranná Pz DIN 934-8 M10</t>
  </si>
  <si>
    <t>-1379689324</t>
  </si>
  <si>
    <t>767995112</t>
  </si>
  <si>
    <t>Montáž ostatních atypických zámečnických konstrukcí hmotnosti přes 5 do 10 kg</t>
  </si>
  <si>
    <t>-646473158</t>
  </si>
  <si>
    <t xml:space="preserve">"rozpěry IPE 100" </t>
  </si>
  <si>
    <t>8,1*(0,68+0,73+1,20+0,83*2+1,2*2+0,80*6)</t>
  </si>
  <si>
    <t>13010742</t>
  </si>
  <si>
    <t>ocel profilová IPE 100 jakost 11 375</t>
  </si>
  <si>
    <t>964895518</t>
  </si>
  <si>
    <t>0,0081*(0,68+0,73+1,20+0,83*2+1,2*2+0,80*6)*1,05</t>
  </si>
  <si>
    <t>998767103</t>
  </si>
  <si>
    <t>Přesun hmot pro zámečnické konstrukce stanovený z hmotnosti přesunovaného materiálu vodorovná dopravní vzdálenost do 50 m v objektech výšky přes 12 do 24 m</t>
  </si>
  <si>
    <t>-1116064944</t>
  </si>
  <si>
    <t>776221111</t>
  </si>
  <si>
    <t>Montáž podlahovin z PVC lepením standardním lepidlem z pásů standardních</t>
  </si>
  <si>
    <t>-522874572</t>
  </si>
  <si>
    <t>28412245</t>
  </si>
  <si>
    <t>krytina podlahová heterogenní š 1,5m tl 2mm</t>
  </si>
  <si>
    <t>1164487885</t>
  </si>
  <si>
    <t>90,21*1,1 'Přepočtené koeficientem množství</t>
  </si>
  <si>
    <t>2001802861</t>
  </si>
  <si>
    <t>28342001</t>
  </si>
  <si>
    <t>lišta ukončovací pro obklady profilovaná v barvě</t>
  </si>
  <si>
    <t>682252989</t>
  </si>
  <si>
    <t>111*1,02 'Přepočtené koeficientem množství</t>
  </si>
  <si>
    <t>776991121</t>
  </si>
  <si>
    <t>Ostatní práce údržba nových podlahovin po pokládce čištění základní</t>
  </si>
  <si>
    <t>121600512</t>
  </si>
  <si>
    <t>776991221</t>
  </si>
  <si>
    <t>Ostatní práce údržba nových podlahovin po pokládce čištění včetně ošetření polymerním nátěrem jednosložkovým jednovrstvým</t>
  </si>
  <si>
    <t>-2117992502</t>
  </si>
  <si>
    <t>2044767536</t>
  </si>
  <si>
    <t>783</t>
  </si>
  <si>
    <t>Dokončovací práce - nátěry</t>
  </si>
  <si>
    <t>783314101</t>
  </si>
  <si>
    <t>Základní nátěr zámečnických konstrukcí jednonásobný syntetický</t>
  </si>
  <si>
    <t>-326983200</t>
  </si>
  <si>
    <t xml:space="preserve">"nosníky" </t>
  </si>
  <si>
    <t>0,62*(5*7,10+6*7,30)</t>
  </si>
  <si>
    <t>0,92*(2*7,10+4*7,30)</t>
  </si>
  <si>
    <t>0,40*(0,68+0,73+1,20+0,83*2+1,2*2+0,80*6)</t>
  </si>
  <si>
    <t>783317101</t>
  </si>
  <si>
    <t>Krycí nátěr (email) zámečnických konstrukcí jednonásobný syntetický standardní</t>
  </si>
  <si>
    <t>-190829770</t>
  </si>
  <si>
    <t>"zárubně" 5,00*0,28*3</t>
  </si>
  <si>
    <t>784181103</t>
  </si>
  <si>
    <t>Penetrace podkladu jednonásobná základní akrylátová bezbarvá v místnostech výšky přes 3,80 do 5,00 m</t>
  </si>
  <si>
    <t>478756924</t>
  </si>
  <si>
    <t>7,5*4,5*2</t>
  </si>
  <si>
    <t>25*2</t>
  </si>
  <si>
    <t>28,0*2*2+3,7*4,3*4</t>
  </si>
  <si>
    <t>-1613986419</t>
  </si>
  <si>
    <t>784211103</t>
  </si>
  <si>
    <t>Malby z malířských směsí otěruvzdorných za mokra dvojnásobné, bílé za mokra otěruvzdorné výborně v místnostech výšky přes 3,80 do 5,00 m</t>
  </si>
  <si>
    <t>-7514198</t>
  </si>
  <si>
    <t>07 - Ostatní a vedlejší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</si>
  <si>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</si>
  <si>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</si>
  <si>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</si>
  <si>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VRN5 - Finanční náklady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</si>
  <si>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</si>
  <si>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</si>
  <si>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</si>
  <si>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</si>
  <si>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</si>
  <si>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</si>
  <si>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011002000</t>
  </si>
  <si>
    <t xml:space="preserve">Hlavní tituly průvodních činností a nákladů průzkumné, geodetické a projektové práce průzkumné práce_x000d_
</t>
  </si>
  <si>
    <t>CS ÚRS 2016 02</t>
  </si>
  <si>
    <t>1024</t>
  </si>
  <si>
    <t>2036494872</t>
  </si>
  <si>
    <t>Poznámka k položce:_x000d_
Náklady na ověření stavu nepřístupných konstrukcí v době zpracování PD a nutné znalosti jejich stavu s ohledem na navržené stavební úpravy zejménan pro ověření prostorové polohy stávající rozvodů TZB a stavu a geometrii stávajících konstrukcí stavby</t>
  </si>
  <si>
    <t>013244000</t>
  </si>
  <si>
    <t>Dokumentace realizační,výrobní, montážní</t>
  </si>
  <si>
    <t>CS ÚRS 2018 01</t>
  </si>
  <si>
    <t>-1822310326</t>
  </si>
  <si>
    <t>Poznámka k položce:_x000d_
Určení užitých materiálů a zařízení předem odsouhlasených zástupcem investora.</t>
  </si>
  <si>
    <t>013254000</t>
  </si>
  <si>
    <t>Průzkumné, geodetické a projektové práce projektové práce dokumentace stavby (výkresová a textová) skutečného provedení stavby</t>
  </si>
  <si>
    <t>Kč</t>
  </si>
  <si>
    <t>1712770012</t>
  </si>
  <si>
    <t>Poznámka k položce:_x000d_
Dokumentace skutečného provedení stavby v souladu s vyhl.č.499/2006 Sb., příloha č.7,ve třech vyhotoveních a jedenkráte v digitálním provedení v souborech PDF na nosiči CD. - viz požadavky objednatele v zadávací dokumentaci</t>
  </si>
  <si>
    <t>VRN3</t>
  </si>
  <si>
    <t>Zařízení staveniště</t>
  </si>
  <si>
    <t>030001000</t>
  </si>
  <si>
    <t>Zařízení staveniště_x000d_
Základní rozdělení průvodních činností a nákladů zařízení staveniště</t>
  </si>
  <si>
    <t>1304064143</t>
  </si>
  <si>
    <t xml:space="preserve">Poznámka k položce:_x000d_
Zabezpečení stavby dle požadavků:_x000d_
-	Zákona č. 309/2006 Sb._x000d_
-	NV 591/2006 Sb._x000d_
-	Zákona č. 185/2001 Sb. a vyhl.č. 381/2001 Sb. – odpady_x000d_
-	NV 101/2005 Sb., NV 361/2007 Sb. – hyg.požadavky_x000d_
-	NV 168/2002 Sb. doprava na staveništi_x000d_
-	NV 378/2001 Sb. stavební stroje_x000d_
-	Zák.č. 133/1985 Sb. a vyhl.č. 246/2001 Sb. – pbř_x000d_
-	Vyhl.č. 132/1998 Sb., NV 362/2005 Sb. – zemní práce_x000d_
montáž, provozování a demontáž stavebního výtahu pro přístup do prostoru staveniště_x000d_
dle zpracovaného ZOV_x000d_
</t>
  </si>
  <si>
    <t>031002000</t>
  </si>
  <si>
    <t>Hlavní tituly průvodních činností a nákladů zařízení staveniště související (přípravné) práce</t>
  </si>
  <si>
    <t>-277868178</t>
  </si>
  <si>
    <t xml:space="preserve">Poznámka k položce:_x000d_
•	Identifikace rizik ■ proces zjišťování zdrojů nebezpečí, jejich velikosti, charakteru a umístění._x000d_
•	Součinnost při zpracování , revizi či doplnění plánu BOZP_x000d_
</t>
  </si>
  <si>
    <t>032603000</t>
  </si>
  <si>
    <t>Zařízení staveniště vybavení staveniště ostatní náklady</t>
  </si>
  <si>
    <t>-257969595</t>
  </si>
  <si>
    <t xml:space="preserve">Poznámka k položce:_x000d_
•         veškerá opatření dle plánu BOZP v souladu se zákonem č. 309/2006 Sb. v aktuálním znění v době provádění stavby a oprávněných pokynů (např. podle vyhl. č. 591/2006 Sb., atd.) koordinátora bezpečnosti práce pro bezpečné provádění díla v souladu s legislativními požadavky (např. realizace zabezpečení stavby proti pádům z výšky, vymezování pracovišť nebo pořádání kontrolních dnů KOO BOZP s účastí dotčených osob, atd.), a to i u veškerých subdodavatelů na všech stupních dodavatelské hierarchie (např. včetně dopravců, atd.)</t>
  </si>
  <si>
    <t>034002000</t>
  </si>
  <si>
    <t>Hlavní tituly průvodních činností a nákladů zařízení staveniště zabezpečení staveniště</t>
  </si>
  <si>
    <t>299881236</t>
  </si>
  <si>
    <t xml:space="preserve">Poznámka k položce:_x000d_
•         provádění povinností zhotovitelů včetně veškerých subdodavatelů na všech stupních dodavatelské hierarchie (např. včetně dopravců, atd.) dle zákona č. 309/2006 Sb. v aktuálním znění v době výstavby</t>
  </si>
  <si>
    <t>034503000</t>
  </si>
  <si>
    <t xml:space="preserve">Informační tabule na staveništi_x000d_
</t>
  </si>
  <si>
    <t>585624904</t>
  </si>
  <si>
    <t>Poznámka k položce:_x000d_
rozměry a grafické pojednání dle požadavku objednatele v zadávácí dokumentaci</t>
  </si>
  <si>
    <t>043103000</t>
  </si>
  <si>
    <t>Zkoušky bez rozlišení</t>
  </si>
  <si>
    <t>-1905180142</t>
  </si>
  <si>
    <t xml:space="preserve">Poznámka k položce:_x000d_
Provedení veškerých zkoušek dle platných ČSN pro prováděné práce případně stanovené v zadávací dokumentaci_x000d_
Zkoušky a revize všech součástí stavby tak,aby byla zajištěna její plná funkčnost_x000d_
Zejména statická zkouška pláně a konstrukčních vrstev chodníku Edef,2_x000d_
</t>
  </si>
  <si>
    <t>VRN5</t>
  </si>
  <si>
    <t>Finanční náklady</t>
  </si>
  <si>
    <t>051002000</t>
  </si>
  <si>
    <t xml:space="preserve">Hlavní tituly průvodních činností a nákladů finanční náklady pojistné_x000d_
</t>
  </si>
  <si>
    <t>1254647958</t>
  </si>
  <si>
    <t>Poznámka k položce:_x000d_
Poplatky za pojištění stavby požadované v zadávací dokumentaci</t>
  </si>
  <si>
    <t>053002000</t>
  </si>
  <si>
    <t>Správní a místní poplatky</t>
  </si>
  <si>
    <t>635064192</t>
  </si>
  <si>
    <t>056002000</t>
  </si>
  <si>
    <t>Hlavní tituly průvodních činností a nákladů finanční náklady bankovní záruka</t>
  </si>
  <si>
    <t>2061466315</t>
  </si>
  <si>
    <t>Poznámka k položce:_x000d_
Poplatky za bankovní záruky požadované v zadávací dokumentaci</t>
  </si>
  <si>
    <t>VRN7</t>
  </si>
  <si>
    <t>Provozní vlivy</t>
  </si>
  <si>
    <t>070001000</t>
  </si>
  <si>
    <t>Základní rozdělení průvodních činností a nákladů provozní vlivy</t>
  </si>
  <si>
    <t>813699035</t>
  </si>
  <si>
    <t xml:space="preserve">Poznámka k položce:_x000d_
Náklady spojené se zvýšením pracnosti či snížením produktivy vlivem respektování provozních vlivů z činností Základní školy </t>
  </si>
  <si>
    <t>VRN9</t>
  </si>
  <si>
    <t>Ostatní náklady</t>
  </si>
  <si>
    <t>091504000</t>
  </si>
  <si>
    <t>Ostatní náklady související s objektem náklady související s publikační činností</t>
  </si>
  <si>
    <t>1757281663</t>
  </si>
  <si>
    <t>Poznámka k položce:_x000d_
Pamětní deska - rozměry a grafické pojednání dle požadavku objednatele v zadávací dokumentaci</t>
  </si>
  <si>
    <t>091704000.2</t>
  </si>
  <si>
    <t>Ostatní náklady související s objektem náklady na údržbu</t>
  </si>
  <si>
    <t>1677909811</t>
  </si>
  <si>
    <t>Poznámka k položce:_x000d_
Náklady na údržbu a čištění stávajících přístupových komunikaci (vně budovy) po dobu výstavby</t>
  </si>
  <si>
    <t>091704000R</t>
  </si>
  <si>
    <t>1600780846</t>
  </si>
  <si>
    <t>Poznámka k položce:_x000d_
Náklady na úklid stávajících přístupových komunikací (uvnitř budovy) po dobu výstavby</t>
  </si>
  <si>
    <t>092203000</t>
  </si>
  <si>
    <t>Ostatní náklady související s provozem náklady na zaškolení</t>
  </si>
  <si>
    <t>-103051479</t>
  </si>
  <si>
    <t xml:space="preserve">Poznámka k položce:_x000d_
Zaškolení  a seznámení personálu s plánem užívání a údržby řešené části budovy dle písemného návodu předaného zhotovitelem při předání dokončené stavby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</si>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</sst>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29.28" customHeight="1">
      <c r="B9" s="22"/>
      <c r="C9" s="23"/>
      <c r="D9" s="27" t="s">
        <v>26</v>
      </c>
      <c r="E9" s="23"/>
      <c r="F9" s="23"/>
      <c r="G9" s="23"/>
      <c r="H9" s="23"/>
      <c r="I9" s="23"/>
      <c r="J9" s="23"/>
      <c r="K9" s="35" t="s">
        <v>27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28</v>
      </c>
      <c r="AL9" s="23"/>
      <c r="AM9" s="23"/>
      <c r="AN9" s="35" t="s">
        <v>29</v>
      </c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30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31</v>
      </c>
      <c r="AL10" s="23"/>
      <c r="AM10" s="23"/>
      <c r="AN10" s="28" t="s">
        <v>32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33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34</v>
      </c>
      <c r="AL11" s="23"/>
      <c r="AM11" s="23"/>
      <c r="AN11" s="28" t="s">
        <v>32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35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31</v>
      </c>
      <c r="AL13" s="23"/>
      <c r="AM13" s="23"/>
      <c r="AN13" s="36" t="s">
        <v>36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6" t="s">
        <v>36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3" t="s">
        <v>34</v>
      </c>
      <c r="AL14" s="23"/>
      <c r="AM14" s="23"/>
      <c r="AN14" s="36" t="s">
        <v>36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37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31</v>
      </c>
      <c r="AL16" s="23"/>
      <c r="AM16" s="23"/>
      <c r="AN16" s="28" t="s">
        <v>32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38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34</v>
      </c>
      <c r="AL17" s="23"/>
      <c r="AM17" s="23"/>
      <c r="AN17" s="28" t="s">
        <v>32</v>
      </c>
      <c r="AO17" s="23"/>
      <c r="AP17" s="23"/>
      <c r="AQ17" s="23"/>
      <c r="AR17" s="21"/>
      <c r="BE17" s="32"/>
      <c r="BS17" s="18" t="s">
        <v>39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40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31</v>
      </c>
      <c r="AL19" s="23"/>
      <c r="AM19" s="23"/>
      <c r="AN19" s="28" t="s">
        <v>32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34</v>
      </c>
      <c r="AL20" s="23"/>
      <c r="AM20" s="23"/>
      <c r="AN20" s="28" t="s">
        <v>32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41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8" t="s">
        <v>42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3"/>
      <c r="AQ25" s="23"/>
      <c r="AR25" s="21"/>
      <c r="BE25" s="32"/>
    </row>
    <row r="26" s="2" customFormat="1" ht="25.92" customHeight="1">
      <c r="A26" s="40"/>
      <c r="B26" s="41"/>
      <c r="C26" s="42"/>
      <c r="D26" s="43" t="s">
        <v>43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2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2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44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45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46</v>
      </c>
      <c r="AL28" s="47"/>
      <c r="AM28" s="47"/>
      <c r="AN28" s="47"/>
      <c r="AO28" s="47"/>
      <c r="AP28" s="42"/>
      <c r="AQ28" s="42"/>
      <c r="AR28" s="46"/>
      <c r="BE28" s="32"/>
    </row>
    <row r="29" s="3" customFormat="1" ht="14.4" customHeight="1">
      <c r="A29" s="3"/>
      <c r="B29" s="48"/>
      <c r="C29" s="49"/>
      <c r="D29" s="33" t="s">
        <v>47</v>
      </c>
      <c r="E29" s="49"/>
      <c r="F29" s="33" t="s">
        <v>48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3" t="s">
        <v>49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3" t="s">
        <v>50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3" t="s">
        <v>51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3" t="s">
        <v>52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53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54</v>
      </c>
      <c r="U35" s="56"/>
      <c r="V35" s="56"/>
      <c r="W35" s="56"/>
      <c r="X35" s="58" t="s">
        <v>55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4" t="s">
        <v>56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3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2019/034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Energeticky úsporná opatření ZŠ Podmostní 1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3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Plzeň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3" t="s">
        <v>24</v>
      </c>
      <c r="AJ47" s="42"/>
      <c r="AK47" s="42"/>
      <c r="AL47" s="42"/>
      <c r="AM47" s="74" t="str">
        <f>IF(AN8= "","",AN8)</f>
        <v>12. 12. 2020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3" t="s">
        <v>30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Krajský úřad Plzeňského kraje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3" t="s">
        <v>37</v>
      </c>
      <c r="AJ49" s="42"/>
      <c r="AK49" s="42"/>
      <c r="AL49" s="42"/>
      <c r="AM49" s="75" t="str">
        <f>IF(E17="","",E17)</f>
        <v>Area Projekt</v>
      </c>
      <c r="AN49" s="66"/>
      <c r="AO49" s="66"/>
      <c r="AP49" s="66"/>
      <c r="AQ49" s="42"/>
      <c r="AR49" s="46"/>
      <c r="AS49" s="76" t="s">
        <v>57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3" t="s">
        <v>35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3" t="s">
        <v>40</v>
      </c>
      <c r="AJ50" s="42"/>
      <c r="AK50" s="42"/>
      <c r="AL50" s="42"/>
      <c r="AM50" s="75" t="str">
        <f>IF(E20="","",E20)</f>
        <v>Area Projekt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58</v>
      </c>
      <c r="D52" s="89"/>
      <c r="E52" s="89"/>
      <c r="F52" s="89"/>
      <c r="G52" s="89"/>
      <c r="H52" s="90"/>
      <c r="I52" s="91" t="s">
        <v>59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60</v>
      </c>
      <c r="AH52" s="89"/>
      <c r="AI52" s="89"/>
      <c r="AJ52" s="89"/>
      <c r="AK52" s="89"/>
      <c r="AL52" s="89"/>
      <c r="AM52" s="89"/>
      <c r="AN52" s="91" t="s">
        <v>61</v>
      </c>
      <c r="AO52" s="89"/>
      <c r="AP52" s="89"/>
      <c r="AQ52" s="93" t="s">
        <v>62</v>
      </c>
      <c r="AR52" s="46"/>
      <c r="AS52" s="94" t="s">
        <v>63</v>
      </c>
      <c r="AT52" s="95" t="s">
        <v>64</v>
      </c>
      <c r="AU52" s="95" t="s">
        <v>65</v>
      </c>
      <c r="AV52" s="95" t="s">
        <v>66</v>
      </c>
      <c r="AW52" s="95" t="s">
        <v>67</v>
      </c>
      <c r="AX52" s="95" t="s">
        <v>68</v>
      </c>
      <c r="AY52" s="95" t="s">
        <v>69</v>
      </c>
      <c r="AZ52" s="95" t="s">
        <v>70</v>
      </c>
      <c r="BA52" s="95" t="s">
        <v>71</v>
      </c>
      <c r="BB52" s="95" t="s">
        <v>72</v>
      </c>
      <c r="BC52" s="95" t="s">
        <v>73</v>
      </c>
      <c r="BD52" s="96" t="s">
        <v>74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75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32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76</v>
      </c>
      <c r="BT54" s="111" t="s">
        <v>77</v>
      </c>
      <c r="BU54" s="112" t="s">
        <v>78</v>
      </c>
      <c r="BV54" s="111" t="s">
        <v>79</v>
      </c>
      <c r="BW54" s="111" t="s">
        <v>5</v>
      </c>
      <c r="BX54" s="111" t="s">
        <v>80</v>
      </c>
      <c r="CL54" s="111" t="s">
        <v>19</v>
      </c>
    </row>
    <row r="55" s="7" customFormat="1" ht="16.5" customHeight="1">
      <c r="A55" s="7"/>
      <c r="B55" s="113"/>
      <c r="C55" s="114"/>
      <c r="D55" s="115" t="s">
        <v>81</v>
      </c>
      <c r="E55" s="115"/>
      <c r="F55" s="115"/>
      <c r="G55" s="115"/>
      <c r="H55" s="115"/>
      <c r="I55" s="116"/>
      <c r="J55" s="115" t="s">
        <v>82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ROUND(SUM(AG56:AG62),2)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83</v>
      </c>
      <c r="AR55" s="120"/>
      <c r="AS55" s="121">
        <f>ROUND(SUM(AS56:AS62),2)</f>
        <v>0</v>
      </c>
      <c r="AT55" s="122">
        <f>ROUND(SUM(AV55:AW55),2)</f>
        <v>0</v>
      </c>
      <c r="AU55" s="123">
        <f>ROUND(SUM(AU56:AU62),5)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ROUND(SUM(AZ56:AZ62),2)</f>
        <v>0</v>
      </c>
      <c r="BA55" s="122">
        <f>ROUND(SUM(BA56:BA62),2)</f>
        <v>0</v>
      </c>
      <c r="BB55" s="122">
        <f>ROUND(SUM(BB56:BB62),2)</f>
        <v>0</v>
      </c>
      <c r="BC55" s="122">
        <f>ROUND(SUM(BC56:BC62),2)</f>
        <v>0</v>
      </c>
      <c r="BD55" s="124">
        <f>ROUND(SUM(BD56:BD62),2)</f>
        <v>0</v>
      </c>
      <c r="BE55" s="7"/>
      <c r="BS55" s="125" t="s">
        <v>76</v>
      </c>
      <c r="BT55" s="125" t="s">
        <v>84</v>
      </c>
      <c r="BU55" s="125" t="s">
        <v>78</v>
      </c>
      <c r="BV55" s="125" t="s">
        <v>79</v>
      </c>
      <c r="BW55" s="125" t="s">
        <v>85</v>
      </c>
      <c r="BX55" s="125" t="s">
        <v>5</v>
      </c>
      <c r="CL55" s="125" t="s">
        <v>19</v>
      </c>
      <c r="CM55" s="125" t="s">
        <v>86</v>
      </c>
    </row>
    <row r="56" s="4" customFormat="1" ht="16.5" customHeight="1">
      <c r="A56" s="126" t="s">
        <v>87</v>
      </c>
      <c r="B56" s="65"/>
      <c r="C56" s="127"/>
      <c r="D56" s="127"/>
      <c r="E56" s="128" t="s">
        <v>88</v>
      </c>
      <c r="F56" s="128"/>
      <c r="G56" s="128"/>
      <c r="H56" s="128"/>
      <c r="I56" s="128"/>
      <c r="J56" s="127"/>
      <c r="K56" s="128" t="s">
        <v>89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'01 - Nucené větrání, reku...'!J32</f>
        <v>0</v>
      </c>
      <c r="AH56" s="127"/>
      <c r="AI56" s="127"/>
      <c r="AJ56" s="127"/>
      <c r="AK56" s="127"/>
      <c r="AL56" s="127"/>
      <c r="AM56" s="127"/>
      <c r="AN56" s="129">
        <f>SUM(AG56,AT56)</f>
        <v>0</v>
      </c>
      <c r="AO56" s="127"/>
      <c r="AP56" s="127"/>
      <c r="AQ56" s="130" t="s">
        <v>90</v>
      </c>
      <c r="AR56" s="67"/>
      <c r="AS56" s="131">
        <v>0</v>
      </c>
      <c r="AT56" s="132">
        <f>ROUND(SUM(AV56:AW56),2)</f>
        <v>0</v>
      </c>
      <c r="AU56" s="133">
        <f>'01 - Nucené větrání, reku...'!P111</f>
        <v>0</v>
      </c>
      <c r="AV56" s="132">
        <f>'01 - Nucené větrání, reku...'!J35</f>
        <v>0</v>
      </c>
      <c r="AW56" s="132">
        <f>'01 - Nucené větrání, reku...'!J36</f>
        <v>0</v>
      </c>
      <c r="AX56" s="132">
        <f>'01 - Nucené větrání, reku...'!J37</f>
        <v>0</v>
      </c>
      <c r="AY56" s="132">
        <f>'01 - Nucené větrání, reku...'!J38</f>
        <v>0</v>
      </c>
      <c r="AZ56" s="132">
        <f>'01 - Nucené větrání, reku...'!F35</f>
        <v>0</v>
      </c>
      <c r="BA56" s="132">
        <f>'01 - Nucené větrání, reku...'!F36</f>
        <v>0</v>
      </c>
      <c r="BB56" s="132">
        <f>'01 - Nucené větrání, reku...'!F37</f>
        <v>0</v>
      </c>
      <c r="BC56" s="132">
        <f>'01 - Nucené větrání, reku...'!F38</f>
        <v>0</v>
      </c>
      <c r="BD56" s="134">
        <f>'01 - Nucené větrání, reku...'!F39</f>
        <v>0</v>
      </c>
      <c r="BE56" s="4"/>
      <c r="BT56" s="135" t="s">
        <v>86</v>
      </c>
      <c r="BV56" s="135" t="s">
        <v>79</v>
      </c>
      <c r="BW56" s="135" t="s">
        <v>91</v>
      </c>
      <c r="BX56" s="135" t="s">
        <v>85</v>
      </c>
      <c r="CL56" s="135" t="s">
        <v>32</v>
      </c>
    </row>
    <row r="57" s="4" customFormat="1" ht="16.5" customHeight="1">
      <c r="A57" s="126" t="s">
        <v>87</v>
      </c>
      <c r="B57" s="65"/>
      <c r="C57" s="127"/>
      <c r="D57" s="127"/>
      <c r="E57" s="128" t="s">
        <v>92</v>
      </c>
      <c r="F57" s="128"/>
      <c r="G57" s="128"/>
      <c r="H57" s="128"/>
      <c r="I57" s="128"/>
      <c r="J57" s="127"/>
      <c r="K57" s="128" t="s">
        <v>93</v>
      </c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9">
        <f>'02 - Topné rozvody'!J32</f>
        <v>0</v>
      </c>
      <c r="AH57" s="127"/>
      <c r="AI57" s="127"/>
      <c r="AJ57" s="127"/>
      <c r="AK57" s="127"/>
      <c r="AL57" s="127"/>
      <c r="AM57" s="127"/>
      <c r="AN57" s="129">
        <f>SUM(AG57,AT57)</f>
        <v>0</v>
      </c>
      <c r="AO57" s="127"/>
      <c r="AP57" s="127"/>
      <c r="AQ57" s="130" t="s">
        <v>90</v>
      </c>
      <c r="AR57" s="67"/>
      <c r="AS57" s="131">
        <v>0</v>
      </c>
      <c r="AT57" s="132">
        <f>ROUND(SUM(AV57:AW57),2)</f>
        <v>0</v>
      </c>
      <c r="AU57" s="133">
        <f>'02 - Topné rozvody'!P91</f>
        <v>0</v>
      </c>
      <c r="AV57" s="132">
        <f>'02 - Topné rozvody'!J35</f>
        <v>0</v>
      </c>
      <c r="AW57" s="132">
        <f>'02 - Topné rozvody'!J36</f>
        <v>0</v>
      </c>
      <c r="AX57" s="132">
        <f>'02 - Topné rozvody'!J37</f>
        <v>0</v>
      </c>
      <c r="AY57" s="132">
        <f>'02 - Topné rozvody'!J38</f>
        <v>0</v>
      </c>
      <c r="AZ57" s="132">
        <f>'02 - Topné rozvody'!F35</f>
        <v>0</v>
      </c>
      <c r="BA57" s="132">
        <f>'02 - Topné rozvody'!F36</f>
        <v>0</v>
      </c>
      <c r="BB57" s="132">
        <f>'02 - Topné rozvody'!F37</f>
        <v>0</v>
      </c>
      <c r="BC57" s="132">
        <f>'02 - Topné rozvody'!F38</f>
        <v>0</v>
      </c>
      <c r="BD57" s="134">
        <f>'02 - Topné rozvody'!F39</f>
        <v>0</v>
      </c>
      <c r="BE57" s="4"/>
      <c r="BT57" s="135" t="s">
        <v>86</v>
      </c>
      <c r="BV57" s="135" t="s">
        <v>79</v>
      </c>
      <c r="BW57" s="135" t="s">
        <v>94</v>
      </c>
      <c r="BX57" s="135" t="s">
        <v>85</v>
      </c>
      <c r="CL57" s="135" t="s">
        <v>32</v>
      </c>
    </row>
    <row r="58" s="4" customFormat="1" ht="16.5" customHeight="1">
      <c r="A58" s="126" t="s">
        <v>87</v>
      </c>
      <c r="B58" s="65"/>
      <c r="C58" s="127"/>
      <c r="D58" s="127"/>
      <c r="E58" s="128" t="s">
        <v>95</v>
      </c>
      <c r="F58" s="128"/>
      <c r="G58" s="128"/>
      <c r="H58" s="128"/>
      <c r="I58" s="128"/>
      <c r="J58" s="127"/>
      <c r="K58" s="128" t="s">
        <v>96</v>
      </c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9">
        <f>'03 - M+R a elektroinstalace'!J32</f>
        <v>0</v>
      </c>
      <c r="AH58" s="127"/>
      <c r="AI58" s="127"/>
      <c r="AJ58" s="127"/>
      <c r="AK58" s="127"/>
      <c r="AL58" s="127"/>
      <c r="AM58" s="127"/>
      <c r="AN58" s="129">
        <f>SUM(AG58,AT58)</f>
        <v>0</v>
      </c>
      <c r="AO58" s="127"/>
      <c r="AP58" s="127"/>
      <c r="AQ58" s="130" t="s">
        <v>90</v>
      </c>
      <c r="AR58" s="67"/>
      <c r="AS58" s="131">
        <v>0</v>
      </c>
      <c r="AT58" s="132">
        <f>ROUND(SUM(AV58:AW58),2)</f>
        <v>0</v>
      </c>
      <c r="AU58" s="133">
        <f>'03 - M+R a elektroinstalace'!P93</f>
        <v>0</v>
      </c>
      <c r="AV58" s="132">
        <f>'03 - M+R a elektroinstalace'!J35</f>
        <v>0</v>
      </c>
      <c r="AW58" s="132">
        <f>'03 - M+R a elektroinstalace'!J36</f>
        <v>0</v>
      </c>
      <c r="AX58" s="132">
        <f>'03 - M+R a elektroinstalace'!J37</f>
        <v>0</v>
      </c>
      <c r="AY58" s="132">
        <f>'03 - M+R a elektroinstalace'!J38</f>
        <v>0</v>
      </c>
      <c r="AZ58" s="132">
        <f>'03 - M+R a elektroinstalace'!F35</f>
        <v>0</v>
      </c>
      <c r="BA58" s="132">
        <f>'03 - M+R a elektroinstalace'!F36</f>
        <v>0</v>
      </c>
      <c r="BB58" s="132">
        <f>'03 - M+R a elektroinstalace'!F37</f>
        <v>0</v>
      </c>
      <c r="BC58" s="132">
        <f>'03 - M+R a elektroinstalace'!F38</f>
        <v>0</v>
      </c>
      <c r="BD58" s="134">
        <f>'03 - M+R a elektroinstalace'!F39</f>
        <v>0</v>
      </c>
      <c r="BE58" s="4"/>
      <c r="BT58" s="135" t="s">
        <v>86</v>
      </c>
      <c r="BV58" s="135" t="s">
        <v>79</v>
      </c>
      <c r="BW58" s="135" t="s">
        <v>97</v>
      </c>
      <c r="BX58" s="135" t="s">
        <v>85</v>
      </c>
      <c r="CL58" s="135" t="s">
        <v>32</v>
      </c>
    </row>
    <row r="59" s="4" customFormat="1" ht="16.5" customHeight="1">
      <c r="A59" s="126" t="s">
        <v>87</v>
      </c>
      <c r="B59" s="65"/>
      <c r="C59" s="127"/>
      <c r="D59" s="127"/>
      <c r="E59" s="128" t="s">
        <v>98</v>
      </c>
      <c r="F59" s="128"/>
      <c r="G59" s="128"/>
      <c r="H59" s="128"/>
      <c r="I59" s="128"/>
      <c r="J59" s="127"/>
      <c r="K59" s="128" t="s">
        <v>99</v>
      </c>
      <c r="L59" s="128"/>
      <c r="M59" s="128"/>
      <c r="N59" s="128"/>
      <c r="O59" s="128"/>
      <c r="P59" s="128"/>
      <c r="Q59" s="128"/>
      <c r="R59" s="128"/>
      <c r="S59" s="128"/>
      <c r="T59" s="128"/>
      <c r="U59" s="128"/>
      <c r="V59" s="128"/>
      <c r="W59" s="128"/>
      <c r="X59" s="128"/>
      <c r="Y59" s="128"/>
      <c r="Z59" s="128"/>
      <c r="AA59" s="128"/>
      <c r="AB59" s="128"/>
      <c r="AC59" s="128"/>
      <c r="AD59" s="128"/>
      <c r="AE59" s="128"/>
      <c r="AF59" s="128"/>
      <c r="AG59" s="129">
        <f>'04 - Stavební úpravy pro ...'!J32</f>
        <v>0</v>
      </c>
      <c r="AH59" s="127"/>
      <c r="AI59" s="127"/>
      <c r="AJ59" s="127"/>
      <c r="AK59" s="127"/>
      <c r="AL59" s="127"/>
      <c r="AM59" s="127"/>
      <c r="AN59" s="129">
        <f>SUM(AG59,AT59)</f>
        <v>0</v>
      </c>
      <c r="AO59" s="127"/>
      <c r="AP59" s="127"/>
      <c r="AQ59" s="130" t="s">
        <v>90</v>
      </c>
      <c r="AR59" s="67"/>
      <c r="AS59" s="131">
        <v>0</v>
      </c>
      <c r="AT59" s="132">
        <f>ROUND(SUM(AV59:AW59),2)</f>
        <v>0</v>
      </c>
      <c r="AU59" s="133">
        <f>'04 - Stavební úpravy pro ...'!P98</f>
        <v>0</v>
      </c>
      <c r="AV59" s="132">
        <f>'04 - Stavební úpravy pro ...'!J35</f>
        <v>0</v>
      </c>
      <c r="AW59" s="132">
        <f>'04 - Stavební úpravy pro ...'!J36</f>
        <v>0</v>
      </c>
      <c r="AX59" s="132">
        <f>'04 - Stavební úpravy pro ...'!J37</f>
        <v>0</v>
      </c>
      <c r="AY59" s="132">
        <f>'04 - Stavební úpravy pro ...'!J38</f>
        <v>0</v>
      </c>
      <c r="AZ59" s="132">
        <f>'04 - Stavební úpravy pro ...'!F35</f>
        <v>0</v>
      </c>
      <c r="BA59" s="132">
        <f>'04 - Stavební úpravy pro ...'!F36</f>
        <v>0</v>
      </c>
      <c r="BB59" s="132">
        <f>'04 - Stavební úpravy pro ...'!F37</f>
        <v>0</v>
      </c>
      <c r="BC59" s="132">
        <f>'04 - Stavební úpravy pro ...'!F38</f>
        <v>0</v>
      </c>
      <c r="BD59" s="134">
        <f>'04 - Stavební úpravy pro ...'!F39</f>
        <v>0</v>
      </c>
      <c r="BE59" s="4"/>
      <c r="BT59" s="135" t="s">
        <v>86</v>
      </c>
      <c r="BV59" s="135" t="s">
        <v>79</v>
      </c>
      <c r="BW59" s="135" t="s">
        <v>100</v>
      </c>
      <c r="BX59" s="135" t="s">
        <v>85</v>
      </c>
      <c r="CL59" s="135" t="s">
        <v>19</v>
      </c>
    </row>
    <row r="60" s="4" customFormat="1" ht="16.5" customHeight="1">
      <c r="A60" s="126" t="s">
        <v>87</v>
      </c>
      <c r="B60" s="65"/>
      <c r="C60" s="127"/>
      <c r="D60" s="127"/>
      <c r="E60" s="128" t="s">
        <v>101</v>
      </c>
      <c r="F60" s="128"/>
      <c r="G60" s="128"/>
      <c r="H60" s="128"/>
      <c r="I60" s="128"/>
      <c r="J60" s="127"/>
      <c r="K60" s="128" t="s">
        <v>102</v>
      </c>
      <c r="L60" s="128"/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128"/>
      <c r="Y60" s="128"/>
      <c r="Z60" s="128"/>
      <c r="AA60" s="128"/>
      <c r="AB60" s="128"/>
      <c r="AC60" s="128"/>
      <c r="AD60" s="128"/>
      <c r="AE60" s="128"/>
      <c r="AF60" s="128"/>
      <c r="AG60" s="129">
        <f>'05 - Stavební úpravy pro PBŘ'!J32</f>
        <v>0</v>
      </c>
      <c r="AH60" s="127"/>
      <c r="AI60" s="127"/>
      <c r="AJ60" s="127"/>
      <c r="AK60" s="127"/>
      <c r="AL60" s="127"/>
      <c r="AM60" s="127"/>
      <c r="AN60" s="129">
        <f>SUM(AG60,AT60)</f>
        <v>0</v>
      </c>
      <c r="AO60" s="127"/>
      <c r="AP60" s="127"/>
      <c r="AQ60" s="130" t="s">
        <v>90</v>
      </c>
      <c r="AR60" s="67"/>
      <c r="AS60" s="131">
        <v>0</v>
      </c>
      <c r="AT60" s="132">
        <f>ROUND(SUM(AV60:AW60),2)</f>
        <v>0</v>
      </c>
      <c r="AU60" s="133">
        <f>'05 - Stavební úpravy pro PBŘ'!P96</f>
        <v>0</v>
      </c>
      <c r="AV60" s="132">
        <f>'05 - Stavební úpravy pro PBŘ'!J35</f>
        <v>0</v>
      </c>
      <c r="AW60" s="132">
        <f>'05 - Stavební úpravy pro PBŘ'!J36</f>
        <v>0</v>
      </c>
      <c r="AX60" s="132">
        <f>'05 - Stavební úpravy pro PBŘ'!J37</f>
        <v>0</v>
      </c>
      <c r="AY60" s="132">
        <f>'05 - Stavební úpravy pro PBŘ'!J38</f>
        <v>0</v>
      </c>
      <c r="AZ60" s="132">
        <f>'05 - Stavební úpravy pro PBŘ'!F35</f>
        <v>0</v>
      </c>
      <c r="BA60" s="132">
        <f>'05 - Stavební úpravy pro PBŘ'!F36</f>
        <v>0</v>
      </c>
      <c r="BB60" s="132">
        <f>'05 - Stavební úpravy pro PBŘ'!F37</f>
        <v>0</v>
      </c>
      <c r="BC60" s="132">
        <f>'05 - Stavební úpravy pro PBŘ'!F38</f>
        <v>0</v>
      </c>
      <c r="BD60" s="134">
        <f>'05 - Stavební úpravy pro PBŘ'!F39</f>
        <v>0</v>
      </c>
      <c r="BE60" s="4"/>
      <c r="BT60" s="135" t="s">
        <v>86</v>
      </c>
      <c r="BV60" s="135" t="s">
        <v>79</v>
      </c>
      <c r="BW60" s="135" t="s">
        <v>103</v>
      </c>
      <c r="BX60" s="135" t="s">
        <v>85</v>
      </c>
      <c r="CL60" s="135" t="s">
        <v>19</v>
      </c>
    </row>
    <row r="61" s="4" customFormat="1" ht="16.5" customHeight="1">
      <c r="A61" s="126" t="s">
        <v>87</v>
      </c>
      <c r="B61" s="65"/>
      <c r="C61" s="127"/>
      <c r="D61" s="127"/>
      <c r="E61" s="128" t="s">
        <v>104</v>
      </c>
      <c r="F61" s="128"/>
      <c r="G61" s="128"/>
      <c r="H61" s="128"/>
      <c r="I61" s="128"/>
      <c r="J61" s="127"/>
      <c r="K61" s="128" t="s">
        <v>105</v>
      </c>
      <c r="L61" s="128"/>
      <c r="M61" s="128"/>
      <c r="N61" s="128"/>
      <c r="O61" s="128"/>
      <c r="P61" s="128"/>
      <c r="Q61" s="128"/>
      <c r="R61" s="128"/>
      <c r="S61" s="128"/>
      <c r="T61" s="128"/>
      <c r="U61" s="128"/>
      <c r="V61" s="128"/>
      <c r="W61" s="128"/>
      <c r="X61" s="128"/>
      <c r="Y61" s="128"/>
      <c r="Z61" s="128"/>
      <c r="AA61" s="128"/>
      <c r="AB61" s="128"/>
      <c r="AC61" s="128"/>
      <c r="AD61" s="128"/>
      <c r="AE61" s="128"/>
      <c r="AF61" s="128"/>
      <c r="AG61" s="129">
        <f>'06 - Strojovny VZT - podk...'!J32</f>
        <v>0</v>
      </c>
      <c r="AH61" s="127"/>
      <c r="AI61" s="127"/>
      <c r="AJ61" s="127"/>
      <c r="AK61" s="127"/>
      <c r="AL61" s="127"/>
      <c r="AM61" s="127"/>
      <c r="AN61" s="129">
        <f>SUM(AG61,AT61)</f>
        <v>0</v>
      </c>
      <c r="AO61" s="127"/>
      <c r="AP61" s="127"/>
      <c r="AQ61" s="130" t="s">
        <v>90</v>
      </c>
      <c r="AR61" s="67"/>
      <c r="AS61" s="131">
        <v>0</v>
      </c>
      <c r="AT61" s="132">
        <f>ROUND(SUM(AV61:AW61),2)</f>
        <v>0</v>
      </c>
      <c r="AU61" s="133">
        <f>'06 - Strojovny VZT - podk...'!P101</f>
        <v>0</v>
      </c>
      <c r="AV61" s="132">
        <f>'06 - Strojovny VZT - podk...'!J35</f>
        <v>0</v>
      </c>
      <c r="AW61" s="132">
        <f>'06 - Strojovny VZT - podk...'!J36</f>
        <v>0</v>
      </c>
      <c r="AX61" s="132">
        <f>'06 - Strojovny VZT - podk...'!J37</f>
        <v>0</v>
      </c>
      <c r="AY61" s="132">
        <f>'06 - Strojovny VZT - podk...'!J38</f>
        <v>0</v>
      </c>
      <c r="AZ61" s="132">
        <f>'06 - Strojovny VZT - podk...'!F35</f>
        <v>0</v>
      </c>
      <c r="BA61" s="132">
        <f>'06 - Strojovny VZT - podk...'!F36</f>
        <v>0</v>
      </c>
      <c r="BB61" s="132">
        <f>'06 - Strojovny VZT - podk...'!F37</f>
        <v>0</v>
      </c>
      <c r="BC61" s="132">
        <f>'06 - Strojovny VZT - podk...'!F38</f>
        <v>0</v>
      </c>
      <c r="BD61" s="134">
        <f>'06 - Strojovny VZT - podk...'!F39</f>
        <v>0</v>
      </c>
      <c r="BE61" s="4"/>
      <c r="BT61" s="135" t="s">
        <v>86</v>
      </c>
      <c r="BV61" s="135" t="s">
        <v>79</v>
      </c>
      <c r="BW61" s="135" t="s">
        <v>106</v>
      </c>
      <c r="BX61" s="135" t="s">
        <v>85</v>
      </c>
      <c r="CL61" s="135" t="s">
        <v>19</v>
      </c>
    </row>
    <row r="62" s="4" customFormat="1" ht="16.5" customHeight="1">
      <c r="A62" s="126" t="s">
        <v>87</v>
      </c>
      <c r="B62" s="65"/>
      <c r="C62" s="127"/>
      <c r="D62" s="127"/>
      <c r="E62" s="128" t="s">
        <v>107</v>
      </c>
      <c r="F62" s="128"/>
      <c r="G62" s="128"/>
      <c r="H62" s="128"/>
      <c r="I62" s="128"/>
      <c r="J62" s="127"/>
      <c r="K62" s="128" t="s">
        <v>108</v>
      </c>
      <c r="L62" s="128"/>
      <c r="M62" s="128"/>
      <c r="N62" s="128"/>
      <c r="O62" s="128"/>
      <c r="P62" s="128"/>
      <c r="Q62" s="128"/>
      <c r="R62" s="128"/>
      <c r="S62" s="128"/>
      <c r="T62" s="128"/>
      <c r="U62" s="128"/>
      <c r="V62" s="128"/>
      <c r="W62" s="128"/>
      <c r="X62" s="128"/>
      <c r="Y62" s="128"/>
      <c r="Z62" s="128"/>
      <c r="AA62" s="128"/>
      <c r="AB62" s="128"/>
      <c r="AC62" s="128"/>
      <c r="AD62" s="128"/>
      <c r="AE62" s="128"/>
      <c r="AF62" s="128"/>
      <c r="AG62" s="129">
        <f>'07 - Ostatní a vedlejší n...'!J32</f>
        <v>0</v>
      </c>
      <c r="AH62" s="127"/>
      <c r="AI62" s="127"/>
      <c r="AJ62" s="127"/>
      <c r="AK62" s="127"/>
      <c r="AL62" s="127"/>
      <c r="AM62" s="127"/>
      <c r="AN62" s="129">
        <f>SUM(AG62,AT62)</f>
        <v>0</v>
      </c>
      <c r="AO62" s="127"/>
      <c r="AP62" s="127"/>
      <c r="AQ62" s="130" t="s">
        <v>90</v>
      </c>
      <c r="AR62" s="67"/>
      <c r="AS62" s="136">
        <v>0</v>
      </c>
      <c r="AT62" s="137">
        <f>ROUND(SUM(AV62:AW62),2)</f>
        <v>0</v>
      </c>
      <c r="AU62" s="138">
        <f>'07 - Ostatní a vedlejší n...'!P91</f>
        <v>0</v>
      </c>
      <c r="AV62" s="137">
        <f>'07 - Ostatní a vedlejší n...'!J35</f>
        <v>0</v>
      </c>
      <c r="AW62" s="137">
        <f>'07 - Ostatní a vedlejší n...'!J36</f>
        <v>0</v>
      </c>
      <c r="AX62" s="137">
        <f>'07 - Ostatní a vedlejší n...'!J37</f>
        <v>0</v>
      </c>
      <c r="AY62" s="137">
        <f>'07 - Ostatní a vedlejší n...'!J38</f>
        <v>0</v>
      </c>
      <c r="AZ62" s="137">
        <f>'07 - Ostatní a vedlejší n...'!F35</f>
        <v>0</v>
      </c>
      <c r="BA62" s="137">
        <f>'07 - Ostatní a vedlejší n...'!F36</f>
        <v>0</v>
      </c>
      <c r="BB62" s="137">
        <f>'07 - Ostatní a vedlejší n...'!F37</f>
        <v>0</v>
      </c>
      <c r="BC62" s="137">
        <f>'07 - Ostatní a vedlejší n...'!F38</f>
        <v>0</v>
      </c>
      <c r="BD62" s="139">
        <f>'07 - Ostatní a vedlejší n...'!F39</f>
        <v>0</v>
      </c>
      <c r="BE62" s="4"/>
      <c r="BT62" s="135" t="s">
        <v>86</v>
      </c>
      <c r="BV62" s="135" t="s">
        <v>79</v>
      </c>
      <c r="BW62" s="135" t="s">
        <v>109</v>
      </c>
      <c r="BX62" s="135" t="s">
        <v>85</v>
      </c>
      <c r="CL62" s="135" t="s">
        <v>19</v>
      </c>
    </row>
    <row r="63" s="2" customFormat="1" ht="30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6"/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  <c r="BD63" s="40"/>
      <c r="B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2"/>
      <c r="AP64" s="62"/>
      <c r="AQ64" s="62"/>
      <c r="AR64" s="46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</row>
  </sheetData>
  <sheetProtection sheet="1" formatColumns="0" formatRows="0" objects="1" scenarios="1" spinCount="100000" saltValue="fMOmIHOwC4zjzIWcOiGITBSxiaToe3bCLhFBdHOLR/ouRgGF7WRsP5gkdwlnWQQDOSi7MqB9Rr7yU3qpxZQuiQ==" hashValue="RkcwmxW+bZ3yHnpMBzGnlv7GKkVk3BWmpGj5O7o7nxoWbbbL97wKb7Y4gzKxRCuahD/VWV02ySb3e7PqlWwNCg==" algorithmName="SHA-512" password="CC35"/>
  <mergeCells count="70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AN60:AP60"/>
    <mergeCell ref="AG60:AM60"/>
    <mergeCell ref="E60:I60"/>
    <mergeCell ref="K60:AF60"/>
    <mergeCell ref="AN61:AP61"/>
    <mergeCell ref="AG61:AM61"/>
    <mergeCell ref="E61:I61"/>
    <mergeCell ref="K61:AF61"/>
    <mergeCell ref="AN62:AP62"/>
    <mergeCell ref="AG62:AM62"/>
    <mergeCell ref="E62:I62"/>
    <mergeCell ref="K62:AF62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01 - Nucené větrání, reku...'!C2" display="/"/>
    <hyperlink ref="A57" location="'02 - Topné rozvody'!C2" display="/"/>
    <hyperlink ref="A58" location="'03 - M+R a elektroinstalace'!C2" display="/"/>
    <hyperlink ref="A59" location="'04 - Stavební úpravy pro ...'!C2" display="/"/>
    <hyperlink ref="A60" location="'05 - Stavební úpravy pro PBŘ'!C2" display="/"/>
    <hyperlink ref="A61" location="'06 - Strojovny VZT - podk...'!C2" display="/"/>
    <hyperlink ref="A62" location="'07 - Ostatní a vedlejší n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86</v>
      </c>
    </row>
    <row r="4" s="1" customFormat="1" ht="24.96" customHeight="1">
      <c r="B4" s="21"/>
      <c r="D4" s="142" t="s">
        <v>110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Energeticky úsporná opatření ZŠ Podmostní 1</v>
      </c>
      <c r="F7" s="144"/>
      <c r="G7" s="144"/>
      <c r="H7" s="144"/>
      <c r="L7" s="21"/>
    </row>
    <row r="8" s="1" customFormat="1" ht="12" customHeight="1">
      <c r="B8" s="21"/>
      <c r="D8" s="144" t="s">
        <v>111</v>
      </c>
      <c r="L8" s="21"/>
    </row>
    <row r="9" s="2" customFormat="1" ht="16.5" customHeight="1">
      <c r="A9" s="40"/>
      <c r="B9" s="46"/>
      <c r="C9" s="40"/>
      <c r="D9" s="40"/>
      <c r="E9" s="145" t="s">
        <v>112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113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114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32</v>
      </c>
      <c r="G13" s="40"/>
      <c r="H13" s="40"/>
      <c r="I13" s="144" t="s">
        <v>20</v>
      </c>
      <c r="J13" s="135" t="s">
        <v>32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22</v>
      </c>
      <c r="E14" s="40"/>
      <c r="F14" s="135" t="s">
        <v>115</v>
      </c>
      <c r="G14" s="40"/>
      <c r="H14" s="40"/>
      <c r="I14" s="144" t="s">
        <v>24</v>
      </c>
      <c r="J14" s="148" t="str">
        <f>'Rekapitulace stavby'!AN8</f>
        <v>12. 12. 2020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30</v>
      </c>
      <c r="E16" s="40"/>
      <c r="F16" s="40"/>
      <c r="G16" s="40"/>
      <c r="H16" s="40"/>
      <c r="I16" s="144" t="s">
        <v>31</v>
      </c>
      <c r="J16" s="135" t="str">
        <f>IF('Rekapitulace stavby'!AN10="","",'Rekapitulace stavby'!AN10)</f>
        <v/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>Krajský úřad Plzeňského kraje</v>
      </c>
      <c r="F17" s="40"/>
      <c r="G17" s="40"/>
      <c r="H17" s="40"/>
      <c r="I17" s="144" t="s">
        <v>34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35</v>
      </c>
      <c r="E19" s="40"/>
      <c r="F19" s="40"/>
      <c r="G19" s="40"/>
      <c r="H19" s="40"/>
      <c r="I19" s="144" t="s">
        <v>31</v>
      </c>
      <c r="J19" s="34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35"/>
      <c r="G20" s="135"/>
      <c r="H20" s="135"/>
      <c r="I20" s="144" t="s">
        <v>34</v>
      </c>
      <c r="J20" s="34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37</v>
      </c>
      <c r="E22" s="40"/>
      <c r="F22" s="40"/>
      <c r="G22" s="40"/>
      <c r="H22" s="40"/>
      <c r="I22" s="144" t="s">
        <v>31</v>
      </c>
      <c r="J22" s="135" t="str">
        <f>IF('Rekapitulace stavby'!AN16="","",'Rekapitulace stavby'!AN16)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>Area Projekt</v>
      </c>
      <c r="F23" s="40"/>
      <c r="G23" s="40"/>
      <c r="H23" s="40"/>
      <c r="I23" s="144" t="s">
        <v>34</v>
      </c>
      <c r="J23" s="135" t="str">
        <f>IF('Rekapitulace stavby'!AN17="","",'Rekapitulace stavby'!AN17)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40</v>
      </c>
      <c r="E25" s="40"/>
      <c r="F25" s="40"/>
      <c r="G25" s="40"/>
      <c r="H25" s="40"/>
      <c r="I25" s="144" t="s">
        <v>31</v>
      </c>
      <c r="J25" s="135" t="s">
        <v>32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116</v>
      </c>
      <c r="F26" s="40"/>
      <c r="G26" s="40"/>
      <c r="H26" s="40"/>
      <c r="I26" s="144" t="s">
        <v>34</v>
      </c>
      <c r="J26" s="135" t="s">
        <v>32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41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32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43</v>
      </c>
      <c r="E32" s="40"/>
      <c r="F32" s="40"/>
      <c r="G32" s="40"/>
      <c r="H32" s="40"/>
      <c r="I32" s="40"/>
      <c r="J32" s="155">
        <f>ROUND(J111,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45</v>
      </c>
      <c r="G34" s="40"/>
      <c r="H34" s="40"/>
      <c r="I34" s="156" t="s">
        <v>44</v>
      </c>
      <c r="J34" s="156" t="s">
        <v>46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47</v>
      </c>
      <c r="E35" s="144" t="s">
        <v>48</v>
      </c>
      <c r="F35" s="158">
        <f>ROUND((SUM(BE111:BE285)),  2)</f>
        <v>0</v>
      </c>
      <c r="G35" s="40"/>
      <c r="H35" s="40"/>
      <c r="I35" s="159">
        <v>0.20999999999999999</v>
      </c>
      <c r="J35" s="158">
        <f>ROUND(((SUM(BE111:BE285))*I35),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49</v>
      </c>
      <c r="F36" s="158">
        <f>ROUND((SUM(BF111:BF285)),  2)</f>
        <v>0</v>
      </c>
      <c r="G36" s="40"/>
      <c r="H36" s="40"/>
      <c r="I36" s="159">
        <v>0.14999999999999999</v>
      </c>
      <c r="J36" s="158">
        <f>ROUND(((SUM(BF111:BF285))*I36),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50</v>
      </c>
      <c r="F37" s="158">
        <f>ROUND((SUM(BG111:BG285)),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51</v>
      </c>
      <c r="F38" s="158">
        <f>ROUND((SUM(BH111:BH285)),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52</v>
      </c>
      <c r="F39" s="158">
        <f>ROUND((SUM(BI111:BI285)),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53</v>
      </c>
      <c r="E41" s="162"/>
      <c r="F41" s="162"/>
      <c r="G41" s="163" t="s">
        <v>54</v>
      </c>
      <c r="H41" s="164" t="s">
        <v>55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4" t="s">
        <v>117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Energeticky úsporná opatření ZŠ Podmostní 1</v>
      </c>
      <c r="F50" s="33"/>
      <c r="G50" s="33"/>
      <c r="H50" s="33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2"/>
      <c r="C51" s="33" t="s">
        <v>111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40"/>
      <c r="B52" s="41"/>
      <c r="C52" s="42"/>
      <c r="D52" s="42"/>
      <c r="E52" s="171" t="s">
        <v>112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3" t="s">
        <v>113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01 - Nucené větrání, rekuperace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3" t="s">
        <v>22</v>
      </c>
      <c r="D56" s="42"/>
      <c r="E56" s="42"/>
      <c r="F56" s="28" t="str">
        <f>F14</f>
        <v xml:space="preserve"> </v>
      </c>
      <c r="G56" s="42"/>
      <c r="H56" s="42"/>
      <c r="I56" s="33" t="s">
        <v>24</v>
      </c>
      <c r="J56" s="74" t="str">
        <f>IF(J14="","",J14)</f>
        <v>12. 12. 2020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3" t="s">
        <v>30</v>
      </c>
      <c r="D58" s="42"/>
      <c r="E58" s="42"/>
      <c r="F58" s="28" t="str">
        <f>E17</f>
        <v>Krajský úřad Plzeňského kraje</v>
      </c>
      <c r="G58" s="42"/>
      <c r="H58" s="42"/>
      <c r="I58" s="33" t="s">
        <v>37</v>
      </c>
      <c r="J58" s="38" t="str">
        <f>E23</f>
        <v>Area Projekt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3" t="s">
        <v>35</v>
      </c>
      <c r="D59" s="42"/>
      <c r="E59" s="42"/>
      <c r="F59" s="28" t="str">
        <f>IF(E20="","",E20)</f>
        <v>Vyplň údaj</v>
      </c>
      <c r="G59" s="42"/>
      <c r="H59" s="42"/>
      <c r="I59" s="33" t="s">
        <v>40</v>
      </c>
      <c r="J59" s="38" t="str">
        <f>E26</f>
        <v>SEAP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118</v>
      </c>
      <c r="D61" s="173"/>
      <c r="E61" s="173"/>
      <c r="F61" s="173"/>
      <c r="G61" s="173"/>
      <c r="H61" s="173"/>
      <c r="I61" s="173"/>
      <c r="J61" s="174" t="s">
        <v>119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75</v>
      </c>
      <c r="D63" s="42"/>
      <c r="E63" s="42"/>
      <c r="F63" s="42"/>
      <c r="G63" s="42"/>
      <c r="H63" s="42"/>
      <c r="I63" s="42"/>
      <c r="J63" s="104">
        <f>J111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8" t="s">
        <v>120</v>
      </c>
    </row>
    <row r="64" s="9" customFormat="1" ht="24.96" customHeight="1">
      <c r="A64" s="9"/>
      <c r="B64" s="176"/>
      <c r="C64" s="177"/>
      <c r="D64" s="178" t="s">
        <v>121</v>
      </c>
      <c r="E64" s="179"/>
      <c r="F64" s="179"/>
      <c r="G64" s="179"/>
      <c r="H64" s="179"/>
      <c r="I64" s="179"/>
      <c r="J64" s="180">
        <f>J112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122</v>
      </c>
      <c r="E65" s="184"/>
      <c r="F65" s="184"/>
      <c r="G65" s="184"/>
      <c r="H65" s="184"/>
      <c r="I65" s="184"/>
      <c r="J65" s="185">
        <f>J114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123</v>
      </c>
      <c r="E66" s="184"/>
      <c r="F66" s="184"/>
      <c r="G66" s="184"/>
      <c r="H66" s="184"/>
      <c r="I66" s="184"/>
      <c r="J66" s="185">
        <f>J141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6"/>
      <c r="C67" s="177"/>
      <c r="D67" s="178" t="s">
        <v>124</v>
      </c>
      <c r="E67" s="179"/>
      <c r="F67" s="179"/>
      <c r="G67" s="179"/>
      <c r="H67" s="179"/>
      <c r="I67" s="179"/>
      <c r="J67" s="180">
        <f>J146</f>
        <v>0</v>
      </c>
      <c r="K67" s="177"/>
      <c r="L67" s="18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6"/>
      <c r="C68" s="177"/>
      <c r="D68" s="178" t="s">
        <v>125</v>
      </c>
      <c r="E68" s="179"/>
      <c r="F68" s="179"/>
      <c r="G68" s="179"/>
      <c r="H68" s="179"/>
      <c r="I68" s="179"/>
      <c r="J68" s="180">
        <f>J150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6"/>
      <c r="C69" s="177"/>
      <c r="D69" s="178" t="s">
        <v>126</v>
      </c>
      <c r="E69" s="179"/>
      <c r="F69" s="179"/>
      <c r="G69" s="179"/>
      <c r="H69" s="179"/>
      <c r="I69" s="179"/>
      <c r="J69" s="180">
        <f>J165</f>
        <v>0</v>
      </c>
      <c r="K69" s="177"/>
      <c r="L69" s="18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2"/>
      <c r="C70" s="127"/>
      <c r="D70" s="183" t="s">
        <v>127</v>
      </c>
      <c r="E70" s="184"/>
      <c r="F70" s="184"/>
      <c r="G70" s="184"/>
      <c r="H70" s="184"/>
      <c r="I70" s="184"/>
      <c r="J70" s="185">
        <f>J167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7"/>
      <c r="D71" s="183" t="s">
        <v>128</v>
      </c>
      <c r="E71" s="184"/>
      <c r="F71" s="184"/>
      <c r="G71" s="184"/>
      <c r="H71" s="184"/>
      <c r="I71" s="184"/>
      <c r="J71" s="185">
        <f>J171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76"/>
      <c r="C72" s="177"/>
      <c r="D72" s="178" t="s">
        <v>129</v>
      </c>
      <c r="E72" s="179"/>
      <c r="F72" s="179"/>
      <c r="G72" s="179"/>
      <c r="H72" s="179"/>
      <c r="I72" s="179"/>
      <c r="J72" s="180">
        <f>J174</f>
        <v>0</v>
      </c>
      <c r="K72" s="177"/>
      <c r="L72" s="181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9" customFormat="1" ht="24.96" customHeight="1">
      <c r="A73" s="9"/>
      <c r="B73" s="176"/>
      <c r="C73" s="177"/>
      <c r="D73" s="178" t="s">
        <v>130</v>
      </c>
      <c r="E73" s="179"/>
      <c r="F73" s="179"/>
      <c r="G73" s="179"/>
      <c r="H73" s="179"/>
      <c r="I73" s="179"/>
      <c r="J73" s="180">
        <f>J176</f>
        <v>0</v>
      </c>
      <c r="K73" s="177"/>
      <c r="L73" s="181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82"/>
      <c r="C74" s="127"/>
      <c r="D74" s="183" t="s">
        <v>131</v>
      </c>
      <c r="E74" s="184"/>
      <c r="F74" s="184"/>
      <c r="G74" s="184"/>
      <c r="H74" s="184"/>
      <c r="I74" s="184"/>
      <c r="J74" s="185">
        <f>J178</f>
        <v>0</v>
      </c>
      <c r="K74" s="127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9" customFormat="1" ht="24.96" customHeight="1">
      <c r="A75" s="9"/>
      <c r="B75" s="176"/>
      <c r="C75" s="177"/>
      <c r="D75" s="178" t="s">
        <v>132</v>
      </c>
      <c r="E75" s="179"/>
      <c r="F75" s="179"/>
      <c r="G75" s="179"/>
      <c r="H75" s="179"/>
      <c r="I75" s="179"/>
      <c r="J75" s="180">
        <f>J180</f>
        <v>0</v>
      </c>
      <c r="K75" s="177"/>
      <c r="L75" s="181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9" customFormat="1" ht="24.96" customHeight="1">
      <c r="A76" s="9"/>
      <c r="B76" s="176"/>
      <c r="C76" s="177"/>
      <c r="D76" s="178" t="s">
        <v>133</v>
      </c>
      <c r="E76" s="179"/>
      <c r="F76" s="179"/>
      <c r="G76" s="179"/>
      <c r="H76" s="179"/>
      <c r="I76" s="179"/>
      <c r="J76" s="180">
        <f>J201</f>
        <v>0</v>
      </c>
      <c r="K76" s="177"/>
      <c r="L76" s="181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9" customFormat="1" ht="24.96" customHeight="1">
      <c r="A77" s="9"/>
      <c r="B77" s="176"/>
      <c r="C77" s="177"/>
      <c r="D77" s="178" t="s">
        <v>134</v>
      </c>
      <c r="E77" s="179"/>
      <c r="F77" s="179"/>
      <c r="G77" s="179"/>
      <c r="H77" s="179"/>
      <c r="I77" s="179"/>
      <c r="J77" s="180">
        <f>J204</f>
        <v>0</v>
      </c>
      <c r="K77" s="177"/>
      <c r="L77" s="181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78" s="10" customFormat="1" ht="19.92" customHeight="1">
      <c r="A78" s="10"/>
      <c r="B78" s="182"/>
      <c r="C78" s="127"/>
      <c r="D78" s="183" t="s">
        <v>135</v>
      </c>
      <c r="E78" s="184"/>
      <c r="F78" s="184"/>
      <c r="G78" s="184"/>
      <c r="H78" s="184"/>
      <c r="I78" s="184"/>
      <c r="J78" s="185">
        <f>J205</f>
        <v>0</v>
      </c>
      <c r="K78" s="127"/>
      <c r="L78" s="18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9" customFormat="1" ht="24.96" customHeight="1">
      <c r="A79" s="9"/>
      <c r="B79" s="176"/>
      <c r="C79" s="177"/>
      <c r="D79" s="178" t="s">
        <v>136</v>
      </c>
      <c r="E79" s="179"/>
      <c r="F79" s="179"/>
      <c r="G79" s="179"/>
      <c r="H79" s="179"/>
      <c r="I79" s="179"/>
      <c r="J79" s="180">
        <f>J213</f>
        <v>0</v>
      </c>
      <c r="K79" s="177"/>
      <c r="L79" s="181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</row>
    <row r="80" s="10" customFormat="1" ht="19.92" customHeight="1">
      <c r="A80" s="10"/>
      <c r="B80" s="182"/>
      <c r="C80" s="127"/>
      <c r="D80" s="183" t="s">
        <v>137</v>
      </c>
      <c r="E80" s="184"/>
      <c r="F80" s="184"/>
      <c r="G80" s="184"/>
      <c r="H80" s="184"/>
      <c r="I80" s="184"/>
      <c r="J80" s="185">
        <f>J214</f>
        <v>0</v>
      </c>
      <c r="K80" s="127"/>
      <c r="L80" s="186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9" customFormat="1" ht="24.96" customHeight="1">
      <c r="A81" s="9"/>
      <c r="B81" s="176"/>
      <c r="C81" s="177"/>
      <c r="D81" s="178" t="s">
        <v>138</v>
      </c>
      <c r="E81" s="179"/>
      <c r="F81" s="179"/>
      <c r="G81" s="179"/>
      <c r="H81" s="179"/>
      <c r="I81" s="179"/>
      <c r="J81" s="180">
        <f>J219</f>
        <v>0</v>
      </c>
      <c r="K81" s="177"/>
      <c r="L81" s="181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</row>
    <row r="82" s="9" customFormat="1" ht="24.96" customHeight="1">
      <c r="A82" s="9"/>
      <c r="B82" s="176"/>
      <c r="C82" s="177"/>
      <c r="D82" s="178" t="s">
        <v>139</v>
      </c>
      <c r="E82" s="179"/>
      <c r="F82" s="179"/>
      <c r="G82" s="179"/>
      <c r="H82" s="179"/>
      <c r="I82" s="179"/>
      <c r="J82" s="180">
        <f>J221</f>
        <v>0</v>
      </c>
      <c r="K82" s="177"/>
      <c r="L82" s="181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</row>
    <row r="83" s="9" customFormat="1" ht="24.96" customHeight="1">
      <c r="A83" s="9"/>
      <c r="B83" s="176"/>
      <c r="C83" s="177"/>
      <c r="D83" s="178" t="s">
        <v>140</v>
      </c>
      <c r="E83" s="179"/>
      <c r="F83" s="179"/>
      <c r="G83" s="179"/>
      <c r="H83" s="179"/>
      <c r="I83" s="179"/>
      <c r="J83" s="180">
        <f>J231</f>
        <v>0</v>
      </c>
      <c r="K83" s="177"/>
      <c r="L83" s="181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</row>
    <row r="84" s="9" customFormat="1" ht="24.96" customHeight="1">
      <c r="A84" s="9"/>
      <c r="B84" s="176"/>
      <c r="C84" s="177"/>
      <c r="D84" s="178" t="s">
        <v>141</v>
      </c>
      <c r="E84" s="179"/>
      <c r="F84" s="179"/>
      <c r="G84" s="179"/>
      <c r="H84" s="179"/>
      <c r="I84" s="179"/>
      <c r="J84" s="180">
        <f>J247</f>
        <v>0</v>
      </c>
      <c r="K84" s="177"/>
      <c r="L84" s="181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</row>
    <row r="85" s="9" customFormat="1" ht="24.96" customHeight="1">
      <c r="A85" s="9"/>
      <c r="B85" s="176"/>
      <c r="C85" s="177"/>
      <c r="D85" s="178" t="s">
        <v>142</v>
      </c>
      <c r="E85" s="179"/>
      <c r="F85" s="179"/>
      <c r="G85" s="179"/>
      <c r="H85" s="179"/>
      <c r="I85" s="179"/>
      <c r="J85" s="180">
        <f>J264</f>
        <v>0</v>
      </c>
      <c r="K85" s="177"/>
      <c r="L85" s="181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</row>
    <row r="86" s="9" customFormat="1" ht="24.96" customHeight="1">
      <c r="A86" s="9"/>
      <c r="B86" s="176"/>
      <c r="C86" s="177"/>
      <c r="D86" s="178" t="s">
        <v>143</v>
      </c>
      <c r="E86" s="179"/>
      <c r="F86" s="179"/>
      <c r="G86" s="179"/>
      <c r="H86" s="179"/>
      <c r="I86" s="179"/>
      <c r="J86" s="180">
        <f>J266</f>
        <v>0</v>
      </c>
      <c r="K86" s="177"/>
      <c r="L86" s="181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</row>
    <row r="87" s="9" customFormat="1" ht="24.96" customHeight="1">
      <c r="A87" s="9"/>
      <c r="B87" s="176"/>
      <c r="C87" s="177"/>
      <c r="D87" s="178" t="s">
        <v>144</v>
      </c>
      <c r="E87" s="179"/>
      <c r="F87" s="179"/>
      <c r="G87" s="179"/>
      <c r="H87" s="179"/>
      <c r="I87" s="179"/>
      <c r="J87" s="180">
        <f>J275</f>
        <v>0</v>
      </c>
      <c r="K87" s="177"/>
      <c r="L87" s="181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</row>
    <row r="88" s="9" customFormat="1" ht="24.96" customHeight="1">
      <c r="A88" s="9"/>
      <c r="B88" s="176"/>
      <c r="C88" s="177"/>
      <c r="D88" s="178" t="s">
        <v>145</v>
      </c>
      <c r="E88" s="179"/>
      <c r="F88" s="179"/>
      <c r="G88" s="179"/>
      <c r="H88" s="179"/>
      <c r="I88" s="179"/>
      <c r="J88" s="180">
        <f>J277</f>
        <v>0</v>
      </c>
      <c r="K88" s="177"/>
      <c r="L88" s="181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</row>
    <row r="89" s="9" customFormat="1" ht="24.96" customHeight="1">
      <c r="A89" s="9"/>
      <c r="B89" s="176"/>
      <c r="C89" s="177"/>
      <c r="D89" s="178" t="s">
        <v>146</v>
      </c>
      <c r="E89" s="179"/>
      <c r="F89" s="179"/>
      <c r="G89" s="179"/>
      <c r="H89" s="179"/>
      <c r="I89" s="179"/>
      <c r="J89" s="180">
        <f>J279</f>
        <v>0</v>
      </c>
      <c r="K89" s="177"/>
      <c r="L89" s="181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</row>
    <row r="90" s="2" customFormat="1" ht="21.84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61"/>
      <c r="C91" s="62"/>
      <c r="D91" s="62"/>
      <c r="E91" s="62"/>
      <c r="F91" s="62"/>
      <c r="G91" s="62"/>
      <c r="H91" s="62"/>
      <c r="I91" s="62"/>
      <c r="J91" s="62"/>
      <c r="K91" s="6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5" s="2" customFormat="1" ht="6.96" customHeight="1">
      <c r="A95" s="40"/>
      <c r="B95" s="63"/>
      <c r="C95" s="64"/>
      <c r="D95" s="64"/>
      <c r="E95" s="64"/>
      <c r="F95" s="64"/>
      <c r="G95" s="64"/>
      <c r="H95" s="64"/>
      <c r="I95" s="64"/>
      <c r="J95" s="64"/>
      <c r="K95" s="64"/>
      <c r="L95" s="14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4.96" customHeight="1">
      <c r="A96" s="40"/>
      <c r="B96" s="41"/>
      <c r="C96" s="24" t="s">
        <v>147</v>
      </c>
      <c r="D96" s="42"/>
      <c r="E96" s="42"/>
      <c r="F96" s="42"/>
      <c r="G96" s="42"/>
      <c r="H96" s="42"/>
      <c r="I96" s="42"/>
      <c r="J96" s="42"/>
      <c r="K96" s="42"/>
      <c r="L96" s="14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6.96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146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12" customHeight="1">
      <c r="A98" s="40"/>
      <c r="B98" s="41"/>
      <c r="C98" s="33" t="s">
        <v>16</v>
      </c>
      <c r="D98" s="42"/>
      <c r="E98" s="42"/>
      <c r="F98" s="42"/>
      <c r="G98" s="42"/>
      <c r="H98" s="42"/>
      <c r="I98" s="42"/>
      <c r="J98" s="42"/>
      <c r="K98" s="42"/>
      <c r="L98" s="146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16.5" customHeight="1">
      <c r="A99" s="40"/>
      <c r="B99" s="41"/>
      <c r="C99" s="42"/>
      <c r="D99" s="42"/>
      <c r="E99" s="171" t="str">
        <f>E7</f>
        <v>Energeticky úsporná opatření ZŠ Podmostní 1</v>
      </c>
      <c r="F99" s="33"/>
      <c r="G99" s="33"/>
      <c r="H99" s="33"/>
      <c r="I99" s="42"/>
      <c r="J99" s="42"/>
      <c r="K99" s="42"/>
      <c r="L99" s="146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1" customFormat="1" ht="12" customHeight="1">
      <c r="B100" s="22"/>
      <c r="C100" s="33" t="s">
        <v>111</v>
      </c>
      <c r="D100" s="23"/>
      <c r="E100" s="23"/>
      <c r="F100" s="23"/>
      <c r="G100" s="23"/>
      <c r="H100" s="23"/>
      <c r="I100" s="23"/>
      <c r="J100" s="23"/>
      <c r="K100" s="23"/>
      <c r="L100" s="21"/>
    </row>
    <row r="101" s="2" customFormat="1" ht="16.5" customHeight="1">
      <c r="A101" s="40"/>
      <c r="B101" s="41"/>
      <c r="C101" s="42"/>
      <c r="D101" s="42"/>
      <c r="E101" s="171" t="s">
        <v>112</v>
      </c>
      <c r="F101" s="42"/>
      <c r="G101" s="42"/>
      <c r="H101" s="42"/>
      <c r="I101" s="42"/>
      <c r="J101" s="42"/>
      <c r="K101" s="42"/>
      <c r="L101" s="146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2" s="2" customFormat="1" ht="12" customHeight="1">
      <c r="A102" s="40"/>
      <c r="B102" s="41"/>
      <c r="C102" s="33" t="s">
        <v>113</v>
      </c>
      <c r="D102" s="42"/>
      <c r="E102" s="42"/>
      <c r="F102" s="42"/>
      <c r="G102" s="42"/>
      <c r="H102" s="42"/>
      <c r="I102" s="42"/>
      <c r="J102" s="42"/>
      <c r="K102" s="42"/>
      <c r="L102" s="146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2" customFormat="1" ht="16.5" customHeight="1">
      <c r="A103" s="40"/>
      <c r="B103" s="41"/>
      <c r="C103" s="42"/>
      <c r="D103" s="42"/>
      <c r="E103" s="71" t="str">
        <f>E11</f>
        <v>01 - Nucené větrání, rekuperace</v>
      </c>
      <c r="F103" s="42"/>
      <c r="G103" s="42"/>
      <c r="H103" s="42"/>
      <c r="I103" s="42"/>
      <c r="J103" s="42"/>
      <c r="K103" s="42"/>
      <c r="L103" s="146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4" s="2" customFormat="1" ht="6.96" customHeight="1">
      <c r="A104" s="40"/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146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  <row r="105" s="2" customFormat="1" ht="12" customHeight="1">
      <c r="A105" s="40"/>
      <c r="B105" s="41"/>
      <c r="C105" s="33" t="s">
        <v>22</v>
      </c>
      <c r="D105" s="42"/>
      <c r="E105" s="42"/>
      <c r="F105" s="28" t="str">
        <f>F14</f>
        <v xml:space="preserve"> </v>
      </c>
      <c r="G105" s="42"/>
      <c r="H105" s="42"/>
      <c r="I105" s="33" t="s">
        <v>24</v>
      </c>
      <c r="J105" s="74" t="str">
        <f>IF(J14="","",J14)</f>
        <v>12. 12. 2020</v>
      </c>
      <c r="K105" s="42"/>
      <c r="L105" s="146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  <row r="106" s="2" customFormat="1" ht="6.96" customHeight="1">
      <c r="A106" s="40"/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146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  <row r="107" s="2" customFormat="1" ht="15.15" customHeight="1">
      <c r="A107" s="40"/>
      <c r="B107" s="41"/>
      <c r="C107" s="33" t="s">
        <v>30</v>
      </c>
      <c r="D107" s="42"/>
      <c r="E107" s="42"/>
      <c r="F107" s="28" t="str">
        <f>E17</f>
        <v>Krajský úřad Plzeňského kraje</v>
      </c>
      <c r="G107" s="42"/>
      <c r="H107" s="42"/>
      <c r="I107" s="33" t="s">
        <v>37</v>
      </c>
      <c r="J107" s="38" t="str">
        <f>E23</f>
        <v>Area Projekt</v>
      </c>
      <c r="K107" s="42"/>
      <c r="L107" s="146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  <row r="108" s="2" customFormat="1" ht="15.15" customHeight="1">
      <c r="A108" s="40"/>
      <c r="B108" s="41"/>
      <c r="C108" s="33" t="s">
        <v>35</v>
      </c>
      <c r="D108" s="42"/>
      <c r="E108" s="42"/>
      <c r="F108" s="28" t="str">
        <f>IF(E20="","",E20)</f>
        <v>Vyplň údaj</v>
      </c>
      <c r="G108" s="42"/>
      <c r="H108" s="42"/>
      <c r="I108" s="33" t="s">
        <v>40</v>
      </c>
      <c r="J108" s="38" t="str">
        <f>E26</f>
        <v>SEAP</v>
      </c>
      <c r="K108" s="42"/>
      <c r="L108" s="146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  <row r="109" s="2" customFormat="1" ht="10.32" customHeight="1">
      <c r="A109" s="40"/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146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11" customFormat="1" ht="29.28" customHeight="1">
      <c r="A110" s="187"/>
      <c r="B110" s="188"/>
      <c r="C110" s="189" t="s">
        <v>148</v>
      </c>
      <c r="D110" s="190" t="s">
        <v>62</v>
      </c>
      <c r="E110" s="190" t="s">
        <v>58</v>
      </c>
      <c r="F110" s="190" t="s">
        <v>59</v>
      </c>
      <c r="G110" s="190" t="s">
        <v>149</v>
      </c>
      <c r="H110" s="190" t="s">
        <v>150</v>
      </c>
      <c r="I110" s="190" t="s">
        <v>151</v>
      </c>
      <c r="J110" s="190" t="s">
        <v>119</v>
      </c>
      <c r="K110" s="191" t="s">
        <v>152</v>
      </c>
      <c r="L110" s="192"/>
      <c r="M110" s="94" t="s">
        <v>32</v>
      </c>
      <c r="N110" s="95" t="s">
        <v>47</v>
      </c>
      <c r="O110" s="95" t="s">
        <v>153</v>
      </c>
      <c r="P110" s="95" t="s">
        <v>154</v>
      </c>
      <c r="Q110" s="95" t="s">
        <v>155</v>
      </c>
      <c r="R110" s="95" t="s">
        <v>156</v>
      </c>
      <c r="S110" s="95" t="s">
        <v>157</v>
      </c>
      <c r="T110" s="96" t="s">
        <v>158</v>
      </c>
      <c r="U110" s="187"/>
      <c r="V110" s="187"/>
      <c r="W110" s="187"/>
      <c r="X110" s="187"/>
      <c r="Y110" s="187"/>
      <c r="Z110" s="187"/>
      <c r="AA110" s="187"/>
      <c r="AB110" s="187"/>
      <c r="AC110" s="187"/>
      <c r="AD110" s="187"/>
      <c r="AE110" s="187"/>
    </row>
    <row r="111" s="2" customFormat="1" ht="22.8" customHeight="1">
      <c r="A111" s="40"/>
      <c r="B111" s="41"/>
      <c r="C111" s="101" t="s">
        <v>159</v>
      </c>
      <c r="D111" s="42"/>
      <c r="E111" s="42"/>
      <c r="F111" s="42"/>
      <c r="G111" s="42"/>
      <c r="H111" s="42"/>
      <c r="I111" s="42"/>
      <c r="J111" s="193">
        <f>BK111</f>
        <v>0</v>
      </c>
      <c r="K111" s="42"/>
      <c r="L111" s="46"/>
      <c r="M111" s="97"/>
      <c r="N111" s="194"/>
      <c r="O111" s="98"/>
      <c r="P111" s="195">
        <f>P112+P146+P150+P165+P174+P176+P180+P201+P204+P213+P219+P221+P231+P247+P264+P266+P275+P277+P279</f>
        <v>0</v>
      </c>
      <c r="Q111" s="98"/>
      <c r="R111" s="195">
        <f>R112+R146+R150+R165+R174+R176+R180+R201+R204+R213+R219+R221+R231+R247+R264+R266+R275+R277+R279</f>
        <v>4420.1400000000003</v>
      </c>
      <c r="S111" s="98"/>
      <c r="T111" s="196">
        <f>T112+T146+T150+T165+T174+T176+T180+T201+T204+T213+T219+T221+T231+T247+T264+T266+T275+T277+T279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8" t="s">
        <v>76</v>
      </c>
      <c r="AU111" s="18" t="s">
        <v>120</v>
      </c>
      <c r="BK111" s="197">
        <f>BK112+BK146+BK150+BK165+BK174+BK176+BK180+BK201+BK204+BK213+BK219+BK221+BK231+BK247+BK264+BK266+BK275+BK277+BK279</f>
        <v>0</v>
      </c>
    </row>
    <row r="112" s="12" customFormat="1" ht="25.92" customHeight="1">
      <c r="A112" s="12"/>
      <c r="B112" s="198"/>
      <c r="C112" s="199"/>
      <c r="D112" s="200" t="s">
        <v>76</v>
      </c>
      <c r="E112" s="201" t="s">
        <v>160</v>
      </c>
      <c r="F112" s="201" t="s">
        <v>161</v>
      </c>
      <c r="G112" s="199"/>
      <c r="H112" s="199"/>
      <c r="I112" s="202"/>
      <c r="J112" s="203">
        <f>BK112</f>
        <v>0</v>
      </c>
      <c r="K112" s="199"/>
      <c r="L112" s="204"/>
      <c r="M112" s="205"/>
      <c r="N112" s="206"/>
      <c r="O112" s="206"/>
      <c r="P112" s="207">
        <f>P113+P114+P141</f>
        <v>0</v>
      </c>
      <c r="Q112" s="206"/>
      <c r="R112" s="207">
        <f>R113+R114+R141</f>
        <v>2199</v>
      </c>
      <c r="S112" s="206"/>
      <c r="T112" s="208">
        <f>T113+T114+T141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9" t="s">
        <v>84</v>
      </c>
      <c r="AT112" s="210" t="s">
        <v>76</v>
      </c>
      <c r="AU112" s="210" t="s">
        <v>77</v>
      </c>
      <c r="AY112" s="209" t="s">
        <v>162</v>
      </c>
      <c r="BK112" s="211">
        <f>BK113+BK114+BK141</f>
        <v>0</v>
      </c>
    </row>
    <row r="113" s="2" customFormat="1" ht="78" customHeight="1">
      <c r="A113" s="40"/>
      <c r="B113" s="41"/>
      <c r="C113" s="212" t="s">
        <v>84</v>
      </c>
      <c r="D113" s="212" t="s">
        <v>163</v>
      </c>
      <c r="E113" s="213" t="s">
        <v>164</v>
      </c>
      <c r="F113" s="214" t="s">
        <v>165</v>
      </c>
      <c r="G113" s="215" t="s">
        <v>166</v>
      </c>
      <c r="H113" s="216">
        <v>1</v>
      </c>
      <c r="I113" s="217"/>
      <c r="J113" s="218">
        <f>ROUND(I113*H113,2)</f>
        <v>0</v>
      </c>
      <c r="K113" s="214" t="s">
        <v>32</v>
      </c>
      <c r="L113" s="46"/>
      <c r="M113" s="219" t="s">
        <v>32</v>
      </c>
      <c r="N113" s="220" t="s">
        <v>48</v>
      </c>
      <c r="O113" s="86"/>
      <c r="P113" s="221">
        <f>O113*H113</f>
        <v>0</v>
      </c>
      <c r="Q113" s="221">
        <v>747</v>
      </c>
      <c r="R113" s="221">
        <f>Q113*H113</f>
        <v>747</v>
      </c>
      <c r="S113" s="221">
        <v>0</v>
      </c>
      <c r="T113" s="222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3" t="s">
        <v>167</v>
      </c>
      <c r="AT113" s="223" t="s">
        <v>163</v>
      </c>
      <c r="AU113" s="223" t="s">
        <v>84</v>
      </c>
      <c r="AY113" s="18" t="s">
        <v>162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8" t="s">
        <v>84</v>
      </c>
      <c r="BK113" s="224">
        <f>ROUND(I113*H113,2)</f>
        <v>0</v>
      </c>
      <c r="BL113" s="18" t="s">
        <v>167</v>
      </c>
      <c r="BM113" s="223" t="s">
        <v>168</v>
      </c>
    </row>
    <row r="114" s="12" customFormat="1" ht="22.8" customHeight="1">
      <c r="A114" s="12"/>
      <c r="B114" s="198"/>
      <c r="C114" s="199"/>
      <c r="D114" s="200" t="s">
        <v>76</v>
      </c>
      <c r="E114" s="225" t="s">
        <v>169</v>
      </c>
      <c r="F114" s="225" t="s">
        <v>170</v>
      </c>
      <c r="G114" s="199"/>
      <c r="H114" s="199"/>
      <c r="I114" s="202"/>
      <c r="J114" s="226">
        <f>BK114</f>
        <v>0</v>
      </c>
      <c r="K114" s="199"/>
      <c r="L114" s="204"/>
      <c r="M114" s="205"/>
      <c r="N114" s="206"/>
      <c r="O114" s="206"/>
      <c r="P114" s="207">
        <f>SUM(P115:P140)</f>
        <v>0</v>
      </c>
      <c r="Q114" s="206"/>
      <c r="R114" s="207">
        <f>SUM(R115:R140)</f>
        <v>1452</v>
      </c>
      <c r="S114" s="206"/>
      <c r="T114" s="208">
        <f>SUM(T115:T140)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9" t="s">
        <v>84</v>
      </c>
      <c r="AT114" s="210" t="s">
        <v>76</v>
      </c>
      <c r="AU114" s="210" t="s">
        <v>84</v>
      </c>
      <c r="AY114" s="209" t="s">
        <v>162</v>
      </c>
      <c r="BK114" s="211">
        <f>SUM(BK115:BK140)</f>
        <v>0</v>
      </c>
    </row>
    <row r="115" s="2" customFormat="1" ht="16.5" customHeight="1">
      <c r="A115" s="40"/>
      <c r="B115" s="41"/>
      <c r="C115" s="212" t="s">
        <v>86</v>
      </c>
      <c r="D115" s="212" t="s">
        <v>163</v>
      </c>
      <c r="E115" s="213" t="s">
        <v>171</v>
      </c>
      <c r="F115" s="214" t="s">
        <v>172</v>
      </c>
      <c r="G115" s="215" t="s">
        <v>173</v>
      </c>
      <c r="H115" s="216">
        <v>5</v>
      </c>
      <c r="I115" s="217"/>
      <c r="J115" s="218">
        <f>ROUND(I115*H115,2)</f>
        <v>0</v>
      </c>
      <c r="K115" s="214" t="s">
        <v>32</v>
      </c>
      <c r="L115" s="46"/>
      <c r="M115" s="219" t="s">
        <v>32</v>
      </c>
      <c r="N115" s="220" t="s">
        <v>48</v>
      </c>
      <c r="O115" s="86"/>
      <c r="P115" s="221">
        <f>O115*H115</f>
        <v>0</v>
      </c>
      <c r="Q115" s="221">
        <v>0</v>
      </c>
      <c r="R115" s="221">
        <f>Q115*H115</f>
        <v>0</v>
      </c>
      <c r="S115" s="221">
        <v>0</v>
      </c>
      <c r="T115" s="222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3" t="s">
        <v>167</v>
      </c>
      <c r="AT115" s="223" t="s">
        <v>163</v>
      </c>
      <c r="AU115" s="223" t="s">
        <v>86</v>
      </c>
      <c r="AY115" s="18" t="s">
        <v>162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18" t="s">
        <v>84</v>
      </c>
      <c r="BK115" s="224">
        <f>ROUND(I115*H115,2)</f>
        <v>0</v>
      </c>
      <c r="BL115" s="18" t="s">
        <v>167</v>
      </c>
      <c r="BM115" s="223" t="s">
        <v>174</v>
      </c>
    </row>
    <row r="116" s="2" customFormat="1" ht="16.5" customHeight="1">
      <c r="A116" s="40"/>
      <c r="B116" s="41"/>
      <c r="C116" s="212" t="s">
        <v>175</v>
      </c>
      <c r="D116" s="212" t="s">
        <v>163</v>
      </c>
      <c r="E116" s="213" t="s">
        <v>176</v>
      </c>
      <c r="F116" s="214" t="s">
        <v>177</v>
      </c>
      <c r="G116" s="215" t="s">
        <v>173</v>
      </c>
      <c r="H116" s="216">
        <v>78</v>
      </c>
      <c r="I116" s="217"/>
      <c r="J116" s="218">
        <f>ROUND(I116*H116,2)</f>
        <v>0</v>
      </c>
      <c r="K116" s="214" t="s">
        <v>32</v>
      </c>
      <c r="L116" s="46"/>
      <c r="M116" s="219" t="s">
        <v>32</v>
      </c>
      <c r="N116" s="220" t="s">
        <v>48</v>
      </c>
      <c r="O116" s="86"/>
      <c r="P116" s="221">
        <f>O116*H116</f>
        <v>0</v>
      </c>
      <c r="Q116" s="221">
        <v>0</v>
      </c>
      <c r="R116" s="221">
        <f>Q116*H116</f>
        <v>0</v>
      </c>
      <c r="S116" s="221">
        <v>0</v>
      </c>
      <c r="T116" s="222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3" t="s">
        <v>167</v>
      </c>
      <c r="AT116" s="223" t="s">
        <v>163</v>
      </c>
      <c r="AU116" s="223" t="s">
        <v>86</v>
      </c>
      <c r="AY116" s="18" t="s">
        <v>162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8" t="s">
        <v>84</v>
      </c>
      <c r="BK116" s="224">
        <f>ROUND(I116*H116,2)</f>
        <v>0</v>
      </c>
      <c r="BL116" s="18" t="s">
        <v>167</v>
      </c>
      <c r="BM116" s="223" t="s">
        <v>178</v>
      </c>
    </row>
    <row r="117" s="2" customFormat="1" ht="16.5" customHeight="1">
      <c r="A117" s="40"/>
      <c r="B117" s="41"/>
      <c r="C117" s="212" t="s">
        <v>179</v>
      </c>
      <c r="D117" s="212" t="s">
        <v>163</v>
      </c>
      <c r="E117" s="213" t="s">
        <v>176</v>
      </c>
      <c r="F117" s="214" t="s">
        <v>177</v>
      </c>
      <c r="G117" s="215" t="s">
        <v>173</v>
      </c>
      <c r="H117" s="216">
        <v>227</v>
      </c>
      <c r="I117" s="217"/>
      <c r="J117" s="218">
        <f>ROUND(I117*H117,2)</f>
        <v>0</v>
      </c>
      <c r="K117" s="214" t="s">
        <v>32</v>
      </c>
      <c r="L117" s="46"/>
      <c r="M117" s="219" t="s">
        <v>32</v>
      </c>
      <c r="N117" s="220" t="s">
        <v>48</v>
      </c>
      <c r="O117" s="86"/>
      <c r="P117" s="221">
        <f>O117*H117</f>
        <v>0</v>
      </c>
      <c r="Q117" s="221">
        <v>0</v>
      </c>
      <c r="R117" s="221">
        <f>Q117*H117</f>
        <v>0</v>
      </c>
      <c r="S117" s="221">
        <v>0</v>
      </c>
      <c r="T117" s="222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3" t="s">
        <v>167</v>
      </c>
      <c r="AT117" s="223" t="s">
        <v>163</v>
      </c>
      <c r="AU117" s="223" t="s">
        <v>86</v>
      </c>
      <c r="AY117" s="18" t="s">
        <v>162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18" t="s">
        <v>84</v>
      </c>
      <c r="BK117" s="224">
        <f>ROUND(I117*H117,2)</f>
        <v>0</v>
      </c>
      <c r="BL117" s="18" t="s">
        <v>167</v>
      </c>
      <c r="BM117" s="223" t="s">
        <v>180</v>
      </c>
    </row>
    <row r="118" s="2" customFormat="1" ht="16.5" customHeight="1">
      <c r="A118" s="40"/>
      <c r="B118" s="41"/>
      <c r="C118" s="212" t="s">
        <v>181</v>
      </c>
      <c r="D118" s="212" t="s">
        <v>163</v>
      </c>
      <c r="E118" s="213" t="s">
        <v>176</v>
      </c>
      <c r="F118" s="214" t="s">
        <v>177</v>
      </c>
      <c r="G118" s="215" t="s">
        <v>173</v>
      </c>
      <c r="H118" s="216">
        <v>165</v>
      </c>
      <c r="I118" s="217"/>
      <c r="J118" s="218">
        <f>ROUND(I118*H118,2)</f>
        <v>0</v>
      </c>
      <c r="K118" s="214" t="s">
        <v>32</v>
      </c>
      <c r="L118" s="46"/>
      <c r="M118" s="219" t="s">
        <v>32</v>
      </c>
      <c r="N118" s="220" t="s">
        <v>48</v>
      </c>
      <c r="O118" s="86"/>
      <c r="P118" s="221">
        <f>O118*H118</f>
        <v>0</v>
      </c>
      <c r="Q118" s="221">
        <v>0</v>
      </c>
      <c r="R118" s="221">
        <f>Q118*H118</f>
        <v>0</v>
      </c>
      <c r="S118" s="221">
        <v>0</v>
      </c>
      <c r="T118" s="222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3" t="s">
        <v>167</v>
      </c>
      <c r="AT118" s="223" t="s">
        <v>163</v>
      </c>
      <c r="AU118" s="223" t="s">
        <v>86</v>
      </c>
      <c r="AY118" s="18" t="s">
        <v>162</v>
      </c>
      <c r="BE118" s="224">
        <f>IF(N118="základní",J118,0)</f>
        <v>0</v>
      </c>
      <c r="BF118" s="224">
        <f>IF(N118="snížená",J118,0)</f>
        <v>0</v>
      </c>
      <c r="BG118" s="224">
        <f>IF(N118="zákl. přenesená",J118,0)</f>
        <v>0</v>
      </c>
      <c r="BH118" s="224">
        <f>IF(N118="sníž. přenesená",J118,0)</f>
        <v>0</v>
      </c>
      <c r="BI118" s="224">
        <f>IF(N118="nulová",J118,0)</f>
        <v>0</v>
      </c>
      <c r="BJ118" s="18" t="s">
        <v>84</v>
      </c>
      <c r="BK118" s="224">
        <f>ROUND(I118*H118,2)</f>
        <v>0</v>
      </c>
      <c r="BL118" s="18" t="s">
        <v>167</v>
      </c>
      <c r="BM118" s="223" t="s">
        <v>182</v>
      </c>
    </row>
    <row r="119" s="2" customFormat="1" ht="16.5" customHeight="1">
      <c r="A119" s="40"/>
      <c r="B119" s="41"/>
      <c r="C119" s="212" t="s">
        <v>183</v>
      </c>
      <c r="D119" s="212" t="s">
        <v>163</v>
      </c>
      <c r="E119" s="213" t="s">
        <v>184</v>
      </c>
      <c r="F119" s="214" t="s">
        <v>185</v>
      </c>
      <c r="G119" s="215" t="s">
        <v>173</v>
      </c>
      <c r="H119" s="216">
        <v>4</v>
      </c>
      <c r="I119" s="217"/>
      <c r="J119" s="218">
        <f>ROUND(I119*H119,2)</f>
        <v>0</v>
      </c>
      <c r="K119" s="214" t="s">
        <v>32</v>
      </c>
      <c r="L119" s="46"/>
      <c r="M119" s="219" t="s">
        <v>32</v>
      </c>
      <c r="N119" s="220" t="s">
        <v>48</v>
      </c>
      <c r="O119" s="86"/>
      <c r="P119" s="221">
        <f>O119*H119</f>
        <v>0</v>
      </c>
      <c r="Q119" s="221">
        <v>0</v>
      </c>
      <c r="R119" s="221">
        <f>Q119*H119</f>
        <v>0</v>
      </c>
      <c r="S119" s="221">
        <v>0</v>
      </c>
      <c r="T119" s="222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3" t="s">
        <v>167</v>
      </c>
      <c r="AT119" s="223" t="s">
        <v>163</v>
      </c>
      <c r="AU119" s="223" t="s">
        <v>86</v>
      </c>
      <c r="AY119" s="18" t="s">
        <v>162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8" t="s">
        <v>84</v>
      </c>
      <c r="BK119" s="224">
        <f>ROUND(I119*H119,2)</f>
        <v>0</v>
      </c>
      <c r="BL119" s="18" t="s">
        <v>167</v>
      </c>
      <c r="BM119" s="223" t="s">
        <v>186</v>
      </c>
    </row>
    <row r="120" s="2" customFormat="1" ht="16.5" customHeight="1">
      <c r="A120" s="40"/>
      <c r="B120" s="41"/>
      <c r="C120" s="212" t="s">
        <v>187</v>
      </c>
      <c r="D120" s="212" t="s">
        <v>163</v>
      </c>
      <c r="E120" s="213" t="s">
        <v>188</v>
      </c>
      <c r="F120" s="214" t="s">
        <v>189</v>
      </c>
      <c r="G120" s="215" t="s">
        <v>173</v>
      </c>
      <c r="H120" s="216">
        <v>65</v>
      </c>
      <c r="I120" s="217"/>
      <c r="J120" s="218">
        <f>ROUND(I120*H120,2)</f>
        <v>0</v>
      </c>
      <c r="K120" s="214" t="s">
        <v>32</v>
      </c>
      <c r="L120" s="46"/>
      <c r="M120" s="219" t="s">
        <v>32</v>
      </c>
      <c r="N120" s="220" t="s">
        <v>48</v>
      </c>
      <c r="O120" s="86"/>
      <c r="P120" s="221">
        <f>O120*H120</f>
        <v>0</v>
      </c>
      <c r="Q120" s="221">
        <v>0</v>
      </c>
      <c r="R120" s="221">
        <f>Q120*H120</f>
        <v>0</v>
      </c>
      <c r="S120" s="221">
        <v>0</v>
      </c>
      <c r="T120" s="222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3" t="s">
        <v>167</v>
      </c>
      <c r="AT120" s="223" t="s">
        <v>163</v>
      </c>
      <c r="AU120" s="223" t="s">
        <v>86</v>
      </c>
      <c r="AY120" s="18" t="s">
        <v>162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8" t="s">
        <v>84</v>
      </c>
      <c r="BK120" s="224">
        <f>ROUND(I120*H120,2)</f>
        <v>0</v>
      </c>
      <c r="BL120" s="18" t="s">
        <v>167</v>
      </c>
      <c r="BM120" s="223" t="s">
        <v>190</v>
      </c>
    </row>
    <row r="121" s="2" customFormat="1" ht="16.5" customHeight="1">
      <c r="A121" s="40"/>
      <c r="B121" s="41"/>
      <c r="C121" s="212" t="s">
        <v>191</v>
      </c>
      <c r="D121" s="212" t="s">
        <v>163</v>
      </c>
      <c r="E121" s="213" t="s">
        <v>188</v>
      </c>
      <c r="F121" s="214" t="s">
        <v>189</v>
      </c>
      <c r="G121" s="215" t="s">
        <v>173</v>
      </c>
      <c r="H121" s="216">
        <v>77</v>
      </c>
      <c r="I121" s="217"/>
      <c r="J121" s="218">
        <f>ROUND(I121*H121,2)</f>
        <v>0</v>
      </c>
      <c r="K121" s="214" t="s">
        <v>32</v>
      </c>
      <c r="L121" s="46"/>
      <c r="M121" s="219" t="s">
        <v>32</v>
      </c>
      <c r="N121" s="220" t="s">
        <v>48</v>
      </c>
      <c r="O121" s="86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3" t="s">
        <v>167</v>
      </c>
      <c r="AT121" s="223" t="s">
        <v>163</v>
      </c>
      <c r="AU121" s="223" t="s">
        <v>86</v>
      </c>
      <c r="AY121" s="18" t="s">
        <v>162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8" t="s">
        <v>84</v>
      </c>
      <c r="BK121" s="224">
        <f>ROUND(I121*H121,2)</f>
        <v>0</v>
      </c>
      <c r="BL121" s="18" t="s">
        <v>167</v>
      </c>
      <c r="BM121" s="223" t="s">
        <v>192</v>
      </c>
    </row>
    <row r="122" s="2" customFormat="1" ht="16.5" customHeight="1">
      <c r="A122" s="40"/>
      <c r="B122" s="41"/>
      <c r="C122" s="212" t="s">
        <v>193</v>
      </c>
      <c r="D122" s="212" t="s">
        <v>163</v>
      </c>
      <c r="E122" s="213" t="s">
        <v>194</v>
      </c>
      <c r="F122" s="214" t="s">
        <v>195</v>
      </c>
      <c r="G122" s="215" t="s">
        <v>173</v>
      </c>
      <c r="H122" s="216">
        <v>18</v>
      </c>
      <c r="I122" s="217"/>
      <c r="J122" s="218">
        <f>ROUND(I122*H122,2)</f>
        <v>0</v>
      </c>
      <c r="K122" s="214" t="s">
        <v>32</v>
      </c>
      <c r="L122" s="46"/>
      <c r="M122" s="219" t="s">
        <v>32</v>
      </c>
      <c r="N122" s="220" t="s">
        <v>48</v>
      </c>
      <c r="O122" s="86"/>
      <c r="P122" s="221">
        <f>O122*H122</f>
        <v>0</v>
      </c>
      <c r="Q122" s="221">
        <v>0</v>
      </c>
      <c r="R122" s="221">
        <f>Q122*H122</f>
        <v>0</v>
      </c>
      <c r="S122" s="221">
        <v>0</v>
      </c>
      <c r="T122" s="222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3" t="s">
        <v>167</v>
      </c>
      <c r="AT122" s="223" t="s">
        <v>163</v>
      </c>
      <c r="AU122" s="223" t="s">
        <v>86</v>
      </c>
      <c r="AY122" s="18" t="s">
        <v>162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8" t="s">
        <v>84</v>
      </c>
      <c r="BK122" s="224">
        <f>ROUND(I122*H122,2)</f>
        <v>0</v>
      </c>
      <c r="BL122" s="18" t="s">
        <v>167</v>
      </c>
      <c r="BM122" s="223" t="s">
        <v>196</v>
      </c>
    </row>
    <row r="123" s="2" customFormat="1" ht="16.5" customHeight="1">
      <c r="A123" s="40"/>
      <c r="B123" s="41"/>
      <c r="C123" s="212" t="s">
        <v>197</v>
      </c>
      <c r="D123" s="212" t="s">
        <v>163</v>
      </c>
      <c r="E123" s="213" t="s">
        <v>198</v>
      </c>
      <c r="F123" s="214" t="s">
        <v>199</v>
      </c>
      <c r="G123" s="215" t="s">
        <v>173</v>
      </c>
      <c r="H123" s="216">
        <v>26</v>
      </c>
      <c r="I123" s="217"/>
      <c r="J123" s="218">
        <f>ROUND(I123*H123,2)</f>
        <v>0</v>
      </c>
      <c r="K123" s="214" t="s">
        <v>32</v>
      </c>
      <c r="L123" s="46"/>
      <c r="M123" s="219" t="s">
        <v>32</v>
      </c>
      <c r="N123" s="220" t="s">
        <v>48</v>
      </c>
      <c r="O123" s="86"/>
      <c r="P123" s="221">
        <f>O123*H123</f>
        <v>0</v>
      </c>
      <c r="Q123" s="221">
        <v>0</v>
      </c>
      <c r="R123" s="221">
        <f>Q123*H123</f>
        <v>0</v>
      </c>
      <c r="S123" s="221">
        <v>0</v>
      </c>
      <c r="T123" s="222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3" t="s">
        <v>167</v>
      </c>
      <c r="AT123" s="223" t="s">
        <v>163</v>
      </c>
      <c r="AU123" s="223" t="s">
        <v>86</v>
      </c>
      <c r="AY123" s="18" t="s">
        <v>162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8" t="s">
        <v>84</v>
      </c>
      <c r="BK123" s="224">
        <f>ROUND(I123*H123,2)</f>
        <v>0</v>
      </c>
      <c r="BL123" s="18" t="s">
        <v>167</v>
      </c>
      <c r="BM123" s="223" t="s">
        <v>200</v>
      </c>
    </row>
    <row r="124" s="2" customFormat="1" ht="16.5" customHeight="1">
      <c r="A124" s="40"/>
      <c r="B124" s="41"/>
      <c r="C124" s="212" t="s">
        <v>201</v>
      </c>
      <c r="D124" s="212" t="s">
        <v>163</v>
      </c>
      <c r="E124" s="213" t="s">
        <v>202</v>
      </c>
      <c r="F124" s="214" t="s">
        <v>203</v>
      </c>
      <c r="G124" s="215" t="s">
        <v>173</v>
      </c>
      <c r="H124" s="216">
        <v>23</v>
      </c>
      <c r="I124" s="217"/>
      <c r="J124" s="218">
        <f>ROUND(I124*H124,2)</f>
        <v>0</v>
      </c>
      <c r="K124" s="214" t="s">
        <v>32</v>
      </c>
      <c r="L124" s="46"/>
      <c r="M124" s="219" t="s">
        <v>32</v>
      </c>
      <c r="N124" s="220" t="s">
        <v>48</v>
      </c>
      <c r="O124" s="86"/>
      <c r="P124" s="221">
        <f>O124*H124</f>
        <v>0</v>
      </c>
      <c r="Q124" s="221">
        <v>0</v>
      </c>
      <c r="R124" s="221">
        <f>Q124*H124</f>
        <v>0</v>
      </c>
      <c r="S124" s="221">
        <v>0</v>
      </c>
      <c r="T124" s="222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3" t="s">
        <v>167</v>
      </c>
      <c r="AT124" s="223" t="s">
        <v>163</v>
      </c>
      <c r="AU124" s="223" t="s">
        <v>86</v>
      </c>
      <c r="AY124" s="18" t="s">
        <v>162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8" t="s">
        <v>84</v>
      </c>
      <c r="BK124" s="224">
        <f>ROUND(I124*H124,2)</f>
        <v>0</v>
      </c>
      <c r="BL124" s="18" t="s">
        <v>167</v>
      </c>
      <c r="BM124" s="223" t="s">
        <v>204</v>
      </c>
    </row>
    <row r="125" s="2" customFormat="1" ht="16.5" customHeight="1">
      <c r="A125" s="40"/>
      <c r="B125" s="41"/>
      <c r="C125" s="212" t="s">
        <v>205</v>
      </c>
      <c r="D125" s="212" t="s">
        <v>163</v>
      </c>
      <c r="E125" s="213" t="s">
        <v>206</v>
      </c>
      <c r="F125" s="214" t="s">
        <v>207</v>
      </c>
      <c r="G125" s="215" t="s">
        <v>173</v>
      </c>
      <c r="H125" s="216">
        <v>25</v>
      </c>
      <c r="I125" s="217"/>
      <c r="J125" s="218">
        <f>ROUND(I125*H125,2)</f>
        <v>0</v>
      </c>
      <c r="K125" s="214" t="s">
        <v>32</v>
      </c>
      <c r="L125" s="46"/>
      <c r="M125" s="219" t="s">
        <v>32</v>
      </c>
      <c r="N125" s="220" t="s">
        <v>48</v>
      </c>
      <c r="O125" s="86"/>
      <c r="P125" s="221">
        <f>O125*H125</f>
        <v>0</v>
      </c>
      <c r="Q125" s="221">
        <v>0</v>
      </c>
      <c r="R125" s="221">
        <f>Q125*H125</f>
        <v>0</v>
      </c>
      <c r="S125" s="221">
        <v>0</v>
      </c>
      <c r="T125" s="222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3" t="s">
        <v>167</v>
      </c>
      <c r="AT125" s="223" t="s">
        <v>163</v>
      </c>
      <c r="AU125" s="223" t="s">
        <v>86</v>
      </c>
      <c r="AY125" s="18" t="s">
        <v>162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8" t="s">
        <v>84</v>
      </c>
      <c r="BK125" s="224">
        <f>ROUND(I125*H125,2)</f>
        <v>0</v>
      </c>
      <c r="BL125" s="18" t="s">
        <v>167</v>
      </c>
      <c r="BM125" s="223" t="s">
        <v>208</v>
      </c>
    </row>
    <row r="126" s="2" customFormat="1" ht="16.5" customHeight="1">
      <c r="A126" s="40"/>
      <c r="B126" s="41"/>
      <c r="C126" s="212" t="s">
        <v>209</v>
      </c>
      <c r="D126" s="212" t="s">
        <v>163</v>
      </c>
      <c r="E126" s="213" t="s">
        <v>210</v>
      </c>
      <c r="F126" s="214" t="s">
        <v>211</v>
      </c>
      <c r="G126" s="215" t="s">
        <v>173</v>
      </c>
      <c r="H126" s="216">
        <v>20</v>
      </c>
      <c r="I126" s="217"/>
      <c r="J126" s="218">
        <f>ROUND(I126*H126,2)</f>
        <v>0</v>
      </c>
      <c r="K126" s="214" t="s">
        <v>32</v>
      </c>
      <c r="L126" s="46"/>
      <c r="M126" s="219" t="s">
        <v>32</v>
      </c>
      <c r="N126" s="220" t="s">
        <v>48</v>
      </c>
      <c r="O126" s="86"/>
      <c r="P126" s="221">
        <f>O126*H126</f>
        <v>0</v>
      </c>
      <c r="Q126" s="221">
        <v>0</v>
      </c>
      <c r="R126" s="221">
        <f>Q126*H126</f>
        <v>0</v>
      </c>
      <c r="S126" s="221">
        <v>0</v>
      </c>
      <c r="T126" s="222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3" t="s">
        <v>167</v>
      </c>
      <c r="AT126" s="223" t="s">
        <v>163</v>
      </c>
      <c r="AU126" s="223" t="s">
        <v>86</v>
      </c>
      <c r="AY126" s="18" t="s">
        <v>162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18" t="s">
        <v>84</v>
      </c>
      <c r="BK126" s="224">
        <f>ROUND(I126*H126,2)</f>
        <v>0</v>
      </c>
      <c r="BL126" s="18" t="s">
        <v>167</v>
      </c>
      <c r="BM126" s="223" t="s">
        <v>212</v>
      </c>
    </row>
    <row r="127" s="2" customFormat="1" ht="16.5" customHeight="1">
      <c r="A127" s="40"/>
      <c r="B127" s="41"/>
      <c r="C127" s="212" t="s">
        <v>213</v>
      </c>
      <c r="D127" s="212" t="s">
        <v>163</v>
      </c>
      <c r="E127" s="213" t="s">
        <v>214</v>
      </c>
      <c r="F127" s="214" t="s">
        <v>215</v>
      </c>
      <c r="G127" s="215" t="s">
        <v>173</v>
      </c>
      <c r="H127" s="216">
        <v>1</v>
      </c>
      <c r="I127" s="217"/>
      <c r="J127" s="218">
        <f>ROUND(I127*H127,2)</f>
        <v>0</v>
      </c>
      <c r="K127" s="214" t="s">
        <v>32</v>
      </c>
      <c r="L127" s="46"/>
      <c r="M127" s="219" t="s">
        <v>32</v>
      </c>
      <c r="N127" s="220" t="s">
        <v>48</v>
      </c>
      <c r="O127" s="86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3" t="s">
        <v>167</v>
      </c>
      <c r="AT127" s="223" t="s">
        <v>163</v>
      </c>
      <c r="AU127" s="223" t="s">
        <v>86</v>
      </c>
      <c r="AY127" s="18" t="s">
        <v>162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8" t="s">
        <v>84</v>
      </c>
      <c r="BK127" s="224">
        <f>ROUND(I127*H127,2)</f>
        <v>0</v>
      </c>
      <c r="BL127" s="18" t="s">
        <v>167</v>
      </c>
      <c r="BM127" s="223" t="s">
        <v>216</v>
      </c>
    </row>
    <row r="128" s="2" customFormat="1" ht="16.5" customHeight="1">
      <c r="A128" s="40"/>
      <c r="B128" s="41"/>
      <c r="C128" s="212" t="s">
        <v>8</v>
      </c>
      <c r="D128" s="212" t="s">
        <v>163</v>
      </c>
      <c r="E128" s="213" t="s">
        <v>217</v>
      </c>
      <c r="F128" s="214" t="s">
        <v>218</v>
      </c>
      <c r="G128" s="215" t="s">
        <v>173</v>
      </c>
      <c r="H128" s="216">
        <v>20</v>
      </c>
      <c r="I128" s="217"/>
      <c r="J128" s="218">
        <f>ROUND(I128*H128,2)</f>
        <v>0</v>
      </c>
      <c r="K128" s="214" t="s">
        <v>32</v>
      </c>
      <c r="L128" s="46"/>
      <c r="M128" s="219" t="s">
        <v>32</v>
      </c>
      <c r="N128" s="220" t="s">
        <v>48</v>
      </c>
      <c r="O128" s="86"/>
      <c r="P128" s="221">
        <f>O128*H128</f>
        <v>0</v>
      </c>
      <c r="Q128" s="221">
        <v>0</v>
      </c>
      <c r="R128" s="221">
        <f>Q128*H128</f>
        <v>0</v>
      </c>
      <c r="S128" s="221">
        <v>0</v>
      </c>
      <c r="T128" s="222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3" t="s">
        <v>167</v>
      </c>
      <c r="AT128" s="223" t="s">
        <v>163</v>
      </c>
      <c r="AU128" s="223" t="s">
        <v>86</v>
      </c>
      <c r="AY128" s="18" t="s">
        <v>162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8" t="s">
        <v>84</v>
      </c>
      <c r="BK128" s="224">
        <f>ROUND(I128*H128,2)</f>
        <v>0</v>
      </c>
      <c r="BL128" s="18" t="s">
        <v>167</v>
      </c>
      <c r="BM128" s="223" t="s">
        <v>219</v>
      </c>
    </row>
    <row r="129" s="2" customFormat="1" ht="16.5" customHeight="1">
      <c r="A129" s="40"/>
      <c r="B129" s="41"/>
      <c r="C129" s="212" t="s">
        <v>220</v>
      </c>
      <c r="D129" s="212" t="s">
        <v>163</v>
      </c>
      <c r="E129" s="213" t="s">
        <v>217</v>
      </c>
      <c r="F129" s="214" t="s">
        <v>218</v>
      </c>
      <c r="G129" s="215" t="s">
        <v>173</v>
      </c>
      <c r="H129" s="216">
        <v>22</v>
      </c>
      <c r="I129" s="217"/>
      <c r="J129" s="218">
        <f>ROUND(I129*H129,2)</f>
        <v>0</v>
      </c>
      <c r="K129" s="214" t="s">
        <v>32</v>
      </c>
      <c r="L129" s="46"/>
      <c r="M129" s="219" t="s">
        <v>32</v>
      </c>
      <c r="N129" s="220" t="s">
        <v>48</v>
      </c>
      <c r="O129" s="86"/>
      <c r="P129" s="221">
        <f>O129*H129</f>
        <v>0</v>
      </c>
      <c r="Q129" s="221">
        <v>0</v>
      </c>
      <c r="R129" s="221">
        <f>Q129*H129</f>
        <v>0</v>
      </c>
      <c r="S129" s="221">
        <v>0</v>
      </c>
      <c r="T129" s="222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3" t="s">
        <v>167</v>
      </c>
      <c r="AT129" s="223" t="s">
        <v>163</v>
      </c>
      <c r="AU129" s="223" t="s">
        <v>86</v>
      </c>
      <c r="AY129" s="18" t="s">
        <v>162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8" t="s">
        <v>84</v>
      </c>
      <c r="BK129" s="224">
        <f>ROUND(I129*H129,2)</f>
        <v>0</v>
      </c>
      <c r="BL129" s="18" t="s">
        <v>167</v>
      </c>
      <c r="BM129" s="223" t="s">
        <v>221</v>
      </c>
    </row>
    <row r="130" s="2" customFormat="1" ht="16.5" customHeight="1">
      <c r="A130" s="40"/>
      <c r="B130" s="41"/>
      <c r="C130" s="212" t="s">
        <v>222</v>
      </c>
      <c r="D130" s="212" t="s">
        <v>163</v>
      </c>
      <c r="E130" s="213" t="s">
        <v>223</v>
      </c>
      <c r="F130" s="214" t="s">
        <v>224</v>
      </c>
      <c r="G130" s="215" t="s">
        <v>166</v>
      </c>
      <c r="H130" s="216">
        <v>1</v>
      </c>
      <c r="I130" s="217"/>
      <c r="J130" s="218">
        <f>ROUND(I130*H130,2)</f>
        <v>0</v>
      </c>
      <c r="K130" s="214" t="s">
        <v>32</v>
      </c>
      <c r="L130" s="46"/>
      <c r="M130" s="219" t="s">
        <v>32</v>
      </c>
      <c r="N130" s="220" t="s">
        <v>48</v>
      </c>
      <c r="O130" s="86"/>
      <c r="P130" s="221">
        <f>O130*H130</f>
        <v>0</v>
      </c>
      <c r="Q130" s="221">
        <v>0</v>
      </c>
      <c r="R130" s="221">
        <f>Q130*H130</f>
        <v>0</v>
      </c>
      <c r="S130" s="221">
        <v>0</v>
      </c>
      <c r="T130" s="222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3" t="s">
        <v>167</v>
      </c>
      <c r="AT130" s="223" t="s">
        <v>163</v>
      </c>
      <c r="AU130" s="223" t="s">
        <v>86</v>
      </c>
      <c r="AY130" s="18" t="s">
        <v>162</v>
      </c>
      <c r="BE130" s="224">
        <f>IF(N130="základní",J130,0)</f>
        <v>0</v>
      </c>
      <c r="BF130" s="224">
        <f>IF(N130="snížená",J130,0)</f>
        <v>0</v>
      </c>
      <c r="BG130" s="224">
        <f>IF(N130="zákl. přenesená",J130,0)</f>
        <v>0</v>
      </c>
      <c r="BH130" s="224">
        <f>IF(N130="sníž. přenesená",J130,0)</f>
        <v>0</v>
      </c>
      <c r="BI130" s="224">
        <f>IF(N130="nulová",J130,0)</f>
        <v>0</v>
      </c>
      <c r="BJ130" s="18" t="s">
        <v>84</v>
      </c>
      <c r="BK130" s="224">
        <f>ROUND(I130*H130,2)</f>
        <v>0</v>
      </c>
      <c r="BL130" s="18" t="s">
        <v>167</v>
      </c>
      <c r="BM130" s="223" t="s">
        <v>225</v>
      </c>
    </row>
    <row r="131" s="2" customFormat="1" ht="16.5" customHeight="1">
      <c r="A131" s="40"/>
      <c r="B131" s="41"/>
      <c r="C131" s="212" t="s">
        <v>226</v>
      </c>
      <c r="D131" s="212" t="s">
        <v>163</v>
      </c>
      <c r="E131" s="213" t="s">
        <v>227</v>
      </c>
      <c r="F131" s="214" t="s">
        <v>228</v>
      </c>
      <c r="G131" s="215" t="s">
        <v>166</v>
      </c>
      <c r="H131" s="216">
        <v>1</v>
      </c>
      <c r="I131" s="217"/>
      <c r="J131" s="218">
        <f>ROUND(I131*H131,2)</f>
        <v>0</v>
      </c>
      <c r="K131" s="214" t="s">
        <v>32</v>
      </c>
      <c r="L131" s="46"/>
      <c r="M131" s="219" t="s">
        <v>32</v>
      </c>
      <c r="N131" s="220" t="s">
        <v>48</v>
      </c>
      <c r="O131" s="86"/>
      <c r="P131" s="221">
        <f>O131*H131</f>
        <v>0</v>
      </c>
      <c r="Q131" s="221">
        <v>0</v>
      </c>
      <c r="R131" s="221">
        <f>Q131*H131</f>
        <v>0</v>
      </c>
      <c r="S131" s="221">
        <v>0</v>
      </c>
      <c r="T131" s="222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3" t="s">
        <v>167</v>
      </c>
      <c r="AT131" s="223" t="s">
        <v>163</v>
      </c>
      <c r="AU131" s="223" t="s">
        <v>86</v>
      </c>
      <c r="AY131" s="18" t="s">
        <v>162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8" t="s">
        <v>84</v>
      </c>
      <c r="BK131" s="224">
        <f>ROUND(I131*H131,2)</f>
        <v>0</v>
      </c>
      <c r="BL131" s="18" t="s">
        <v>167</v>
      </c>
      <c r="BM131" s="223" t="s">
        <v>229</v>
      </c>
    </row>
    <row r="132" s="2" customFormat="1" ht="16.5" customHeight="1">
      <c r="A132" s="40"/>
      <c r="B132" s="41"/>
      <c r="C132" s="212" t="s">
        <v>230</v>
      </c>
      <c r="D132" s="212" t="s">
        <v>163</v>
      </c>
      <c r="E132" s="213" t="s">
        <v>231</v>
      </c>
      <c r="F132" s="214" t="s">
        <v>177</v>
      </c>
      <c r="G132" s="215" t="s">
        <v>173</v>
      </c>
      <c r="H132" s="216">
        <v>68</v>
      </c>
      <c r="I132" s="217"/>
      <c r="J132" s="218">
        <f>ROUND(I132*H132,2)</f>
        <v>0</v>
      </c>
      <c r="K132" s="214" t="s">
        <v>32</v>
      </c>
      <c r="L132" s="46"/>
      <c r="M132" s="219" t="s">
        <v>32</v>
      </c>
      <c r="N132" s="220" t="s">
        <v>48</v>
      </c>
      <c r="O132" s="86"/>
      <c r="P132" s="221">
        <f>O132*H132</f>
        <v>0</v>
      </c>
      <c r="Q132" s="221">
        <v>5</v>
      </c>
      <c r="R132" s="221">
        <f>Q132*H132</f>
        <v>340</v>
      </c>
      <c r="S132" s="221">
        <v>0</v>
      </c>
      <c r="T132" s="222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3" t="s">
        <v>167</v>
      </c>
      <c r="AT132" s="223" t="s">
        <v>163</v>
      </c>
      <c r="AU132" s="223" t="s">
        <v>86</v>
      </c>
      <c r="AY132" s="18" t="s">
        <v>162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8" t="s">
        <v>84</v>
      </c>
      <c r="BK132" s="224">
        <f>ROUND(I132*H132,2)</f>
        <v>0</v>
      </c>
      <c r="BL132" s="18" t="s">
        <v>167</v>
      </c>
      <c r="BM132" s="223" t="s">
        <v>232</v>
      </c>
    </row>
    <row r="133" s="2" customFormat="1" ht="16.5" customHeight="1">
      <c r="A133" s="40"/>
      <c r="B133" s="41"/>
      <c r="C133" s="212" t="s">
        <v>233</v>
      </c>
      <c r="D133" s="212" t="s">
        <v>163</v>
      </c>
      <c r="E133" s="213" t="s">
        <v>234</v>
      </c>
      <c r="F133" s="214" t="s">
        <v>185</v>
      </c>
      <c r="G133" s="215" t="s">
        <v>173</v>
      </c>
      <c r="H133" s="216">
        <v>25</v>
      </c>
      <c r="I133" s="217"/>
      <c r="J133" s="218">
        <f>ROUND(I133*H133,2)</f>
        <v>0</v>
      </c>
      <c r="K133" s="214" t="s">
        <v>32</v>
      </c>
      <c r="L133" s="46"/>
      <c r="M133" s="219" t="s">
        <v>32</v>
      </c>
      <c r="N133" s="220" t="s">
        <v>48</v>
      </c>
      <c r="O133" s="86"/>
      <c r="P133" s="221">
        <f>O133*H133</f>
        <v>0</v>
      </c>
      <c r="Q133" s="221">
        <v>7</v>
      </c>
      <c r="R133" s="221">
        <f>Q133*H133</f>
        <v>175</v>
      </c>
      <c r="S133" s="221">
        <v>0</v>
      </c>
      <c r="T133" s="222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3" t="s">
        <v>167</v>
      </c>
      <c r="AT133" s="223" t="s">
        <v>163</v>
      </c>
      <c r="AU133" s="223" t="s">
        <v>86</v>
      </c>
      <c r="AY133" s="18" t="s">
        <v>162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8" t="s">
        <v>84</v>
      </c>
      <c r="BK133" s="224">
        <f>ROUND(I133*H133,2)</f>
        <v>0</v>
      </c>
      <c r="BL133" s="18" t="s">
        <v>167</v>
      </c>
      <c r="BM133" s="223" t="s">
        <v>235</v>
      </c>
    </row>
    <row r="134" s="2" customFormat="1" ht="16.5" customHeight="1">
      <c r="A134" s="40"/>
      <c r="B134" s="41"/>
      <c r="C134" s="212" t="s">
        <v>7</v>
      </c>
      <c r="D134" s="212" t="s">
        <v>163</v>
      </c>
      <c r="E134" s="213" t="s">
        <v>236</v>
      </c>
      <c r="F134" s="214" t="s">
        <v>237</v>
      </c>
      <c r="G134" s="215" t="s">
        <v>173</v>
      </c>
      <c r="H134" s="216">
        <v>40</v>
      </c>
      <c r="I134" s="217"/>
      <c r="J134" s="218">
        <f>ROUND(I134*H134,2)</f>
        <v>0</v>
      </c>
      <c r="K134" s="214" t="s">
        <v>32</v>
      </c>
      <c r="L134" s="46"/>
      <c r="M134" s="219" t="s">
        <v>32</v>
      </c>
      <c r="N134" s="220" t="s">
        <v>48</v>
      </c>
      <c r="O134" s="86"/>
      <c r="P134" s="221">
        <f>O134*H134</f>
        <v>0</v>
      </c>
      <c r="Q134" s="221">
        <v>7</v>
      </c>
      <c r="R134" s="221">
        <f>Q134*H134</f>
        <v>280</v>
      </c>
      <c r="S134" s="221">
        <v>0</v>
      </c>
      <c r="T134" s="222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3" t="s">
        <v>167</v>
      </c>
      <c r="AT134" s="223" t="s">
        <v>163</v>
      </c>
      <c r="AU134" s="223" t="s">
        <v>86</v>
      </c>
      <c r="AY134" s="18" t="s">
        <v>162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18" t="s">
        <v>84</v>
      </c>
      <c r="BK134" s="224">
        <f>ROUND(I134*H134,2)</f>
        <v>0</v>
      </c>
      <c r="BL134" s="18" t="s">
        <v>167</v>
      </c>
      <c r="BM134" s="223" t="s">
        <v>238</v>
      </c>
    </row>
    <row r="135" s="2" customFormat="1" ht="16.5" customHeight="1">
      <c r="A135" s="40"/>
      <c r="B135" s="41"/>
      <c r="C135" s="212" t="s">
        <v>239</v>
      </c>
      <c r="D135" s="212" t="s">
        <v>163</v>
      </c>
      <c r="E135" s="213" t="s">
        <v>240</v>
      </c>
      <c r="F135" s="214" t="s">
        <v>241</v>
      </c>
      <c r="G135" s="215" t="s">
        <v>173</v>
      </c>
      <c r="H135" s="216">
        <v>5</v>
      </c>
      <c r="I135" s="217"/>
      <c r="J135" s="218">
        <f>ROUND(I135*H135,2)</f>
        <v>0</v>
      </c>
      <c r="K135" s="214" t="s">
        <v>32</v>
      </c>
      <c r="L135" s="46"/>
      <c r="M135" s="219" t="s">
        <v>32</v>
      </c>
      <c r="N135" s="220" t="s">
        <v>48</v>
      </c>
      <c r="O135" s="86"/>
      <c r="P135" s="221">
        <f>O135*H135</f>
        <v>0</v>
      </c>
      <c r="Q135" s="221">
        <v>16</v>
      </c>
      <c r="R135" s="221">
        <f>Q135*H135</f>
        <v>80</v>
      </c>
      <c r="S135" s="221">
        <v>0</v>
      </c>
      <c r="T135" s="222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3" t="s">
        <v>167</v>
      </c>
      <c r="AT135" s="223" t="s">
        <v>163</v>
      </c>
      <c r="AU135" s="223" t="s">
        <v>86</v>
      </c>
      <c r="AY135" s="18" t="s">
        <v>162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8" t="s">
        <v>84</v>
      </c>
      <c r="BK135" s="224">
        <f>ROUND(I135*H135,2)</f>
        <v>0</v>
      </c>
      <c r="BL135" s="18" t="s">
        <v>167</v>
      </c>
      <c r="BM135" s="223" t="s">
        <v>242</v>
      </c>
    </row>
    <row r="136" s="2" customFormat="1" ht="16.5" customHeight="1">
      <c r="A136" s="40"/>
      <c r="B136" s="41"/>
      <c r="C136" s="212" t="s">
        <v>243</v>
      </c>
      <c r="D136" s="212" t="s">
        <v>163</v>
      </c>
      <c r="E136" s="213" t="s">
        <v>240</v>
      </c>
      <c r="F136" s="214" t="s">
        <v>241</v>
      </c>
      <c r="G136" s="215" t="s">
        <v>173</v>
      </c>
      <c r="H136" s="216">
        <v>7</v>
      </c>
      <c r="I136" s="217"/>
      <c r="J136" s="218">
        <f>ROUND(I136*H136,2)</f>
        <v>0</v>
      </c>
      <c r="K136" s="214" t="s">
        <v>32</v>
      </c>
      <c r="L136" s="46"/>
      <c r="M136" s="219" t="s">
        <v>32</v>
      </c>
      <c r="N136" s="220" t="s">
        <v>48</v>
      </c>
      <c r="O136" s="86"/>
      <c r="P136" s="221">
        <f>O136*H136</f>
        <v>0</v>
      </c>
      <c r="Q136" s="221">
        <v>16</v>
      </c>
      <c r="R136" s="221">
        <f>Q136*H136</f>
        <v>112</v>
      </c>
      <c r="S136" s="221">
        <v>0</v>
      </c>
      <c r="T136" s="222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3" t="s">
        <v>167</v>
      </c>
      <c r="AT136" s="223" t="s">
        <v>163</v>
      </c>
      <c r="AU136" s="223" t="s">
        <v>86</v>
      </c>
      <c r="AY136" s="18" t="s">
        <v>162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8" t="s">
        <v>84</v>
      </c>
      <c r="BK136" s="224">
        <f>ROUND(I136*H136,2)</f>
        <v>0</v>
      </c>
      <c r="BL136" s="18" t="s">
        <v>167</v>
      </c>
      <c r="BM136" s="223" t="s">
        <v>244</v>
      </c>
    </row>
    <row r="137" s="2" customFormat="1" ht="16.5" customHeight="1">
      <c r="A137" s="40"/>
      <c r="B137" s="41"/>
      <c r="C137" s="212" t="s">
        <v>245</v>
      </c>
      <c r="D137" s="212" t="s">
        <v>163</v>
      </c>
      <c r="E137" s="213" t="s">
        <v>246</v>
      </c>
      <c r="F137" s="214" t="s">
        <v>172</v>
      </c>
      <c r="G137" s="215" t="s">
        <v>173</v>
      </c>
      <c r="H137" s="216">
        <v>23</v>
      </c>
      <c r="I137" s="217"/>
      <c r="J137" s="218">
        <f>ROUND(I137*H137,2)</f>
        <v>0</v>
      </c>
      <c r="K137" s="214" t="s">
        <v>32</v>
      </c>
      <c r="L137" s="46"/>
      <c r="M137" s="219" t="s">
        <v>32</v>
      </c>
      <c r="N137" s="220" t="s">
        <v>48</v>
      </c>
      <c r="O137" s="86"/>
      <c r="P137" s="221">
        <f>O137*H137</f>
        <v>0</v>
      </c>
      <c r="Q137" s="221">
        <v>5</v>
      </c>
      <c r="R137" s="221">
        <f>Q137*H137</f>
        <v>115</v>
      </c>
      <c r="S137" s="221">
        <v>0</v>
      </c>
      <c r="T137" s="222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3" t="s">
        <v>167</v>
      </c>
      <c r="AT137" s="223" t="s">
        <v>163</v>
      </c>
      <c r="AU137" s="223" t="s">
        <v>86</v>
      </c>
      <c r="AY137" s="18" t="s">
        <v>162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8" t="s">
        <v>84</v>
      </c>
      <c r="BK137" s="224">
        <f>ROUND(I137*H137,2)</f>
        <v>0</v>
      </c>
      <c r="BL137" s="18" t="s">
        <v>167</v>
      </c>
      <c r="BM137" s="223" t="s">
        <v>247</v>
      </c>
    </row>
    <row r="138" s="2" customFormat="1" ht="16.5" customHeight="1">
      <c r="A138" s="40"/>
      <c r="B138" s="41"/>
      <c r="C138" s="212" t="s">
        <v>248</v>
      </c>
      <c r="D138" s="212" t="s">
        <v>163</v>
      </c>
      <c r="E138" s="213" t="s">
        <v>246</v>
      </c>
      <c r="F138" s="214" t="s">
        <v>172</v>
      </c>
      <c r="G138" s="215" t="s">
        <v>173</v>
      </c>
      <c r="H138" s="216">
        <v>6</v>
      </c>
      <c r="I138" s="217"/>
      <c r="J138" s="218">
        <f>ROUND(I138*H138,2)</f>
        <v>0</v>
      </c>
      <c r="K138" s="214" t="s">
        <v>32</v>
      </c>
      <c r="L138" s="46"/>
      <c r="M138" s="219" t="s">
        <v>32</v>
      </c>
      <c r="N138" s="220" t="s">
        <v>48</v>
      </c>
      <c r="O138" s="86"/>
      <c r="P138" s="221">
        <f>O138*H138</f>
        <v>0</v>
      </c>
      <c r="Q138" s="221">
        <v>5</v>
      </c>
      <c r="R138" s="221">
        <f>Q138*H138</f>
        <v>30</v>
      </c>
      <c r="S138" s="221">
        <v>0</v>
      </c>
      <c r="T138" s="222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3" t="s">
        <v>167</v>
      </c>
      <c r="AT138" s="223" t="s">
        <v>163</v>
      </c>
      <c r="AU138" s="223" t="s">
        <v>86</v>
      </c>
      <c r="AY138" s="18" t="s">
        <v>162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8" t="s">
        <v>84</v>
      </c>
      <c r="BK138" s="224">
        <f>ROUND(I138*H138,2)</f>
        <v>0</v>
      </c>
      <c r="BL138" s="18" t="s">
        <v>167</v>
      </c>
      <c r="BM138" s="223" t="s">
        <v>249</v>
      </c>
    </row>
    <row r="139" s="2" customFormat="1" ht="16.5" customHeight="1">
      <c r="A139" s="40"/>
      <c r="B139" s="41"/>
      <c r="C139" s="212" t="s">
        <v>250</v>
      </c>
      <c r="D139" s="212" t="s">
        <v>163</v>
      </c>
      <c r="E139" s="213" t="s">
        <v>251</v>
      </c>
      <c r="F139" s="214" t="s">
        <v>207</v>
      </c>
      <c r="G139" s="215" t="s">
        <v>173</v>
      </c>
      <c r="H139" s="216">
        <v>5</v>
      </c>
      <c r="I139" s="217"/>
      <c r="J139" s="218">
        <f>ROUND(I139*H139,2)</f>
        <v>0</v>
      </c>
      <c r="K139" s="214" t="s">
        <v>32</v>
      </c>
      <c r="L139" s="46"/>
      <c r="M139" s="219" t="s">
        <v>32</v>
      </c>
      <c r="N139" s="220" t="s">
        <v>48</v>
      </c>
      <c r="O139" s="86"/>
      <c r="P139" s="221">
        <f>O139*H139</f>
        <v>0</v>
      </c>
      <c r="Q139" s="221">
        <v>16</v>
      </c>
      <c r="R139" s="221">
        <f>Q139*H139</f>
        <v>80</v>
      </c>
      <c r="S139" s="221">
        <v>0</v>
      </c>
      <c r="T139" s="222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3" t="s">
        <v>167</v>
      </c>
      <c r="AT139" s="223" t="s">
        <v>163</v>
      </c>
      <c r="AU139" s="223" t="s">
        <v>86</v>
      </c>
      <c r="AY139" s="18" t="s">
        <v>162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8" t="s">
        <v>84</v>
      </c>
      <c r="BK139" s="224">
        <f>ROUND(I139*H139,2)</f>
        <v>0</v>
      </c>
      <c r="BL139" s="18" t="s">
        <v>167</v>
      </c>
      <c r="BM139" s="223" t="s">
        <v>252</v>
      </c>
    </row>
    <row r="140" s="2" customFormat="1" ht="16.5" customHeight="1">
      <c r="A140" s="40"/>
      <c r="B140" s="41"/>
      <c r="C140" s="212" t="s">
        <v>253</v>
      </c>
      <c r="D140" s="212" t="s">
        <v>163</v>
      </c>
      <c r="E140" s="213" t="s">
        <v>254</v>
      </c>
      <c r="F140" s="214" t="s">
        <v>255</v>
      </c>
      <c r="G140" s="215" t="s">
        <v>173</v>
      </c>
      <c r="H140" s="216">
        <v>15</v>
      </c>
      <c r="I140" s="217"/>
      <c r="J140" s="218">
        <f>ROUND(I140*H140,2)</f>
        <v>0</v>
      </c>
      <c r="K140" s="214" t="s">
        <v>32</v>
      </c>
      <c r="L140" s="46"/>
      <c r="M140" s="219" t="s">
        <v>32</v>
      </c>
      <c r="N140" s="220" t="s">
        <v>48</v>
      </c>
      <c r="O140" s="86"/>
      <c r="P140" s="221">
        <f>O140*H140</f>
        <v>0</v>
      </c>
      <c r="Q140" s="221">
        <v>16</v>
      </c>
      <c r="R140" s="221">
        <f>Q140*H140</f>
        <v>240</v>
      </c>
      <c r="S140" s="221">
        <v>0</v>
      </c>
      <c r="T140" s="222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3" t="s">
        <v>167</v>
      </c>
      <c r="AT140" s="223" t="s">
        <v>163</v>
      </c>
      <c r="AU140" s="223" t="s">
        <v>86</v>
      </c>
      <c r="AY140" s="18" t="s">
        <v>162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18" t="s">
        <v>84</v>
      </c>
      <c r="BK140" s="224">
        <f>ROUND(I140*H140,2)</f>
        <v>0</v>
      </c>
      <c r="BL140" s="18" t="s">
        <v>167</v>
      </c>
      <c r="BM140" s="223" t="s">
        <v>256</v>
      </c>
    </row>
    <row r="141" s="12" customFormat="1" ht="22.8" customHeight="1">
      <c r="A141" s="12"/>
      <c r="B141" s="198"/>
      <c r="C141" s="199"/>
      <c r="D141" s="200" t="s">
        <v>76</v>
      </c>
      <c r="E141" s="225" t="s">
        <v>257</v>
      </c>
      <c r="F141" s="225" t="s">
        <v>258</v>
      </c>
      <c r="G141" s="199"/>
      <c r="H141" s="199"/>
      <c r="I141" s="202"/>
      <c r="J141" s="226">
        <f>BK141</f>
        <v>0</v>
      </c>
      <c r="K141" s="199"/>
      <c r="L141" s="204"/>
      <c r="M141" s="205"/>
      <c r="N141" s="206"/>
      <c r="O141" s="206"/>
      <c r="P141" s="207">
        <f>SUM(P142:P145)</f>
        <v>0</v>
      </c>
      <c r="Q141" s="206"/>
      <c r="R141" s="207">
        <f>SUM(R142:R145)</f>
        <v>0</v>
      </c>
      <c r="S141" s="206"/>
      <c r="T141" s="208">
        <f>SUM(T142:T145)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9" t="s">
        <v>84</v>
      </c>
      <c r="AT141" s="210" t="s">
        <v>76</v>
      </c>
      <c r="AU141" s="210" t="s">
        <v>84</v>
      </c>
      <c r="AY141" s="209" t="s">
        <v>162</v>
      </c>
      <c r="BK141" s="211">
        <f>SUM(BK142:BK145)</f>
        <v>0</v>
      </c>
    </row>
    <row r="142" s="2" customFormat="1" ht="16.5" customHeight="1">
      <c r="A142" s="40"/>
      <c r="B142" s="41"/>
      <c r="C142" s="212" t="s">
        <v>259</v>
      </c>
      <c r="D142" s="212" t="s">
        <v>163</v>
      </c>
      <c r="E142" s="213" t="s">
        <v>260</v>
      </c>
      <c r="F142" s="214" t="s">
        <v>261</v>
      </c>
      <c r="G142" s="215" t="s">
        <v>166</v>
      </c>
      <c r="H142" s="216">
        <v>2.6000000000000001</v>
      </c>
      <c r="I142" s="217"/>
      <c r="J142" s="218">
        <f>ROUND(I142*H142,2)</f>
        <v>0</v>
      </c>
      <c r="K142" s="214" t="s">
        <v>32</v>
      </c>
      <c r="L142" s="46"/>
      <c r="M142" s="219" t="s">
        <v>32</v>
      </c>
      <c r="N142" s="220" t="s">
        <v>48</v>
      </c>
      <c r="O142" s="86"/>
      <c r="P142" s="221">
        <f>O142*H142</f>
        <v>0</v>
      </c>
      <c r="Q142" s="221">
        <v>0</v>
      </c>
      <c r="R142" s="221">
        <f>Q142*H142</f>
        <v>0</v>
      </c>
      <c r="S142" s="221">
        <v>0</v>
      </c>
      <c r="T142" s="222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3" t="s">
        <v>167</v>
      </c>
      <c r="AT142" s="223" t="s">
        <v>163</v>
      </c>
      <c r="AU142" s="223" t="s">
        <v>86</v>
      </c>
      <c r="AY142" s="18" t="s">
        <v>162</v>
      </c>
      <c r="BE142" s="224">
        <f>IF(N142="základní",J142,0)</f>
        <v>0</v>
      </c>
      <c r="BF142" s="224">
        <f>IF(N142="snížená",J142,0)</f>
        <v>0</v>
      </c>
      <c r="BG142" s="224">
        <f>IF(N142="zákl. přenesená",J142,0)</f>
        <v>0</v>
      </c>
      <c r="BH142" s="224">
        <f>IF(N142="sníž. přenesená",J142,0)</f>
        <v>0</v>
      </c>
      <c r="BI142" s="224">
        <f>IF(N142="nulová",J142,0)</f>
        <v>0</v>
      </c>
      <c r="BJ142" s="18" t="s">
        <v>84</v>
      </c>
      <c r="BK142" s="224">
        <f>ROUND(I142*H142,2)</f>
        <v>0</v>
      </c>
      <c r="BL142" s="18" t="s">
        <v>167</v>
      </c>
      <c r="BM142" s="223" t="s">
        <v>262</v>
      </c>
    </row>
    <row r="143" s="2" customFormat="1" ht="16.5" customHeight="1">
      <c r="A143" s="40"/>
      <c r="B143" s="41"/>
      <c r="C143" s="212" t="s">
        <v>263</v>
      </c>
      <c r="D143" s="212" t="s">
        <v>163</v>
      </c>
      <c r="E143" s="213" t="s">
        <v>264</v>
      </c>
      <c r="F143" s="214" t="s">
        <v>261</v>
      </c>
      <c r="G143" s="215" t="s">
        <v>166</v>
      </c>
      <c r="H143" s="216">
        <v>2.6000000000000001</v>
      </c>
      <c r="I143" s="217"/>
      <c r="J143" s="218">
        <f>ROUND(I143*H143,2)</f>
        <v>0</v>
      </c>
      <c r="K143" s="214" t="s">
        <v>32</v>
      </c>
      <c r="L143" s="46"/>
      <c r="M143" s="219" t="s">
        <v>32</v>
      </c>
      <c r="N143" s="220" t="s">
        <v>48</v>
      </c>
      <c r="O143" s="86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2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3" t="s">
        <v>167</v>
      </c>
      <c r="AT143" s="223" t="s">
        <v>163</v>
      </c>
      <c r="AU143" s="223" t="s">
        <v>86</v>
      </c>
      <c r="AY143" s="18" t="s">
        <v>162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8" t="s">
        <v>84</v>
      </c>
      <c r="BK143" s="224">
        <f>ROUND(I143*H143,2)</f>
        <v>0</v>
      </c>
      <c r="BL143" s="18" t="s">
        <v>167</v>
      </c>
      <c r="BM143" s="223" t="s">
        <v>265</v>
      </c>
    </row>
    <row r="144" s="2" customFormat="1" ht="16.5" customHeight="1">
      <c r="A144" s="40"/>
      <c r="B144" s="41"/>
      <c r="C144" s="212" t="s">
        <v>266</v>
      </c>
      <c r="D144" s="212" t="s">
        <v>163</v>
      </c>
      <c r="E144" s="213" t="s">
        <v>267</v>
      </c>
      <c r="F144" s="214" t="s">
        <v>261</v>
      </c>
      <c r="G144" s="215" t="s">
        <v>166</v>
      </c>
      <c r="H144" s="216">
        <v>2.6000000000000001</v>
      </c>
      <c r="I144" s="217"/>
      <c r="J144" s="218">
        <f>ROUND(I144*H144,2)</f>
        <v>0</v>
      </c>
      <c r="K144" s="214" t="s">
        <v>32</v>
      </c>
      <c r="L144" s="46"/>
      <c r="M144" s="219" t="s">
        <v>32</v>
      </c>
      <c r="N144" s="220" t="s">
        <v>48</v>
      </c>
      <c r="O144" s="86"/>
      <c r="P144" s="221">
        <f>O144*H144</f>
        <v>0</v>
      </c>
      <c r="Q144" s="221">
        <v>0</v>
      </c>
      <c r="R144" s="221">
        <f>Q144*H144</f>
        <v>0</v>
      </c>
      <c r="S144" s="221">
        <v>0</v>
      </c>
      <c r="T144" s="222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3" t="s">
        <v>167</v>
      </c>
      <c r="AT144" s="223" t="s">
        <v>163</v>
      </c>
      <c r="AU144" s="223" t="s">
        <v>86</v>
      </c>
      <c r="AY144" s="18" t="s">
        <v>162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8" t="s">
        <v>84</v>
      </c>
      <c r="BK144" s="224">
        <f>ROUND(I144*H144,2)</f>
        <v>0</v>
      </c>
      <c r="BL144" s="18" t="s">
        <v>167</v>
      </c>
      <c r="BM144" s="223" t="s">
        <v>268</v>
      </c>
    </row>
    <row r="145" s="2" customFormat="1" ht="16.5" customHeight="1">
      <c r="A145" s="40"/>
      <c r="B145" s="41"/>
      <c r="C145" s="212" t="s">
        <v>269</v>
      </c>
      <c r="D145" s="212" t="s">
        <v>163</v>
      </c>
      <c r="E145" s="213" t="s">
        <v>270</v>
      </c>
      <c r="F145" s="214" t="s">
        <v>261</v>
      </c>
      <c r="G145" s="215" t="s">
        <v>166</v>
      </c>
      <c r="H145" s="216">
        <v>2.6000000000000001</v>
      </c>
      <c r="I145" s="217"/>
      <c r="J145" s="218">
        <f>ROUND(I145*H145,2)</f>
        <v>0</v>
      </c>
      <c r="K145" s="214" t="s">
        <v>32</v>
      </c>
      <c r="L145" s="46"/>
      <c r="M145" s="219" t="s">
        <v>32</v>
      </c>
      <c r="N145" s="220" t="s">
        <v>48</v>
      </c>
      <c r="O145" s="86"/>
      <c r="P145" s="221">
        <f>O145*H145</f>
        <v>0</v>
      </c>
      <c r="Q145" s="221">
        <v>0</v>
      </c>
      <c r="R145" s="221">
        <f>Q145*H145</f>
        <v>0</v>
      </c>
      <c r="S145" s="221">
        <v>0</v>
      </c>
      <c r="T145" s="222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3" t="s">
        <v>167</v>
      </c>
      <c r="AT145" s="223" t="s">
        <v>163</v>
      </c>
      <c r="AU145" s="223" t="s">
        <v>86</v>
      </c>
      <c r="AY145" s="18" t="s">
        <v>162</v>
      </c>
      <c r="BE145" s="224">
        <f>IF(N145="základní",J145,0)</f>
        <v>0</v>
      </c>
      <c r="BF145" s="224">
        <f>IF(N145="snížená",J145,0)</f>
        <v>0</v>
      </c>
      <c r="BG145" s="224">
        <f>IF(N145="zákl. přenesená",J145,0)</f>
        <v>0</v>
      </c>
      <c r="BH145" s="224">
        <f>IF(N145="sníž. přenesená",J145,0)</f>
        <v>0</v>
      </c>
      <c r="BI145" s="224">
        <f>IF(N145="nulová",J145,0)</f>
        <v>0</v>
      </c>
      <c r="BJ145" s="18" t="s">
        <v>84</v>
      </c>
      <c r="BK145" s="224">
        <f>ROUND(I145*H145,2)</f>
        <v>0</v>
      </c>
      <c r="BL145" s="18" t="s">
        <v>167</v>
      </c>
      <c r="BM145" s="223" t="s">
        <v>271</v>
      </c>
    </row>
    <row r="146" s="12" customFormat="1" ht="25.92" customHeight="1">
      <c r="A146" s="12"/>
      <c r="B146" s="198"/>
      <c r="C146" s="199"/>
      <c r="D146" s="200" t="s">
        <v>76</v>
      </c>
      <c r="E146" s="201" t="s">
        <v>272</v>
      </c>
      <c r="F146" s="201" t="s">
        <v>273</v>
      </c>
      <c r="G146" s="199"/>
      <c r="H146" s="199"/>
      <c r="I146" s="202"/>
      <c r="J146" s="203">
        <f>BK146</f>
        <v>0</v>
      </c>
      <c r="K146" s="199"/>
      <c r="L146" s="204"/>
      <c r="M146" s="205"/>
      <c r="N146" s="206"/>
      <c r="O146" s="206"/>
      <c r="P146" s="207">
        <f>SUM(P147:P149)</f>
        <v>0</v>
      </c>
      <c r="Q146" s="206"/>
      <c r="R146" s="207">
        <f>SUM(R147:R149)</f>
        <v>135</v>
      </c>
      <c r="S146" s="206"/>
      <c r="T146" s="208">
        <f>SUM(T147:T149)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9" t="s">
        <v>84</v>
      </c>
      <c r="AT146" s="210" t="s">
        <v>76</v>
      </c>
      <c r="AU146" s="210" t="s">
        <v>77</v>
      </c>
      <c r="AY146" s="209" t="s">
        <v>162</v>
      </c>
      <c r="BK146" s="211">
        <f>SUM(BK147:BK149)</f>
        <v>0</v>
      </c>
    </row>
    <row r="147" s="2" customFormat="1" ht="16.5" customHeight="1">
      <c r="A147" s="40"/>
      <c r="B147" s="41"/>
      <c r="C147" s="212" t="s">
        <v>274</v>
      </c>
      <c r="D147" s="212" t="s">
        <v>163</v>
      </c>
      <c r="E147" s="213" t="s">
        <v>275</v>
      </c>
      <c r="F147" s="214" t="s">
        <v>276</v>
      </c>
      <c r="G147" s="215" t="s">
        <v>166</v>
      </c>
      <c r="H147" s="216">
        <v>1</v>
      </c>
      <c r="I147" s="217"/>
      <c r="J147" s="218">
        <f>ROUND(I147*H147,2)</f>
        <v>0</v>
      </c>
      <c r="K147" s="214" t="s">
        <v>32</v>
      </c>
      <c r="L147" s="46"/>
      <c r="M147" s="219" t="s">
        <v>32</v>
      </c>
      <c r="N147" s="220" t="s">
        <v>48</v>
      </c>
      <c r="O147" s="86"/>
      <c r="P147" s="221">
        <f>O147*H147</f>
        <v>0</v>
      </c>
      <c r="Q147" s="221">
        <v>50</v>
      </c>
      <c r="R147" s="221">
        <f>Q147*H147</f>
        <v>50</v>
      </c>
      <c r="S147" s="221">
        <v>0</v>
      </c>
      <c r="T147" s="222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3" t="s">
        <v>167</v>
      </c>
      <c r="AT147" s="223" t="s">
        <v>163</v>
      </c>
      <c r="AU147" s="223" t="s">
        <v>84</v>
      </c>
      <c r="AY147" s="18" t="s">
        <v>162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8" t="s">
        <v>84</v>
      </c>
      <c r="BK147" s="224">
        <f>ROUND(I147*H147,2)</f>
        <v>0</v>
      </c>
      <c r="BL147" s="18" t="s">
        <v>167</v>
      </c>
      <c r="BM147" s="223" t="s">
        <v>277</v>
      </c>
    </row>
    <row r="148" s="2" customFormat="1" ht="16.5" customHeight="1">
      <c r="A148" s="40"/>
      <c r="B148" s="41"/>
      <c r="C148" s="212" t="s">
        <v>278</v>
      </c>
      <c r="D148" s="212" t="s">
        <v>163</v>
      </c>
      <c r="E148" s="213" t="s">
        <v>279</v>
      </c>
      <c r="F148" s="214" t="s">
        <v>276</v>
      </c>
      <c r="G148" s="215" t="s">
        <v>166</v>
      </c>
      <c r="H148" s="216">
        <v>1</v>
      </c>
      <c r="I148" s="217"/>
      <c r="J148" s="218">
        <f>ROUND(I148*H148,2)</f>
        <v>0</v>
      </c>
      <c r="K148" s="214" t="s">
        <v>32</v>
      </c>
      <c r="L148" s="46"/>
      <c r="M148" s="219" t="s">
        <v>32</v>
      </c>
      <c r="N148" s="220" t="s">
        <v>48</v>
      </c>
      <c r="O148" s="86"/>
      <c r="P148" s="221">
        <f>O148*H148</f>
        <v>0</v>
      </c>
      <c r="Q148" s="221">
        <v>50</v>
      </c>
      <c r="R148" s="221">
        <f>Q148*H148</f>
        <v>50</v>
      </c>
      <c r="S148" s="221">
        <v>0</v>
      </c>
      <c r="T148" s="222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3" t="s">
        <v>167</v>
      </c>
      <c r="AT148" s="223" t="s">
        <v>163</v>
      </c>
      <c r="AU148" s="223" t="s">
        <v>84</v>
      </c>
      <c r="AY148" s="18" t="s">
        <v>162</v>
      </c>
      <c r="BE148" s="224">
        <f>IF(N148="základní",J148,0)</f>
        <v>0</v>
      </c>
      <c r="BF148" s="224">
        <f>IF(N148="snížená",J148,0)</f>
        <v>0</v>
      </c>
      <c r="BG148" s="224">
        <f>IF(N148="zákl. přenesená",J148,0)</f>
        <v>0</v>
      </c>
      <c r="BH148" s="224">
        <f>IF(N148="sníž. přenesená",J148,0)</f>
        <v>0</v>
      </c>
      <c r="BI148" s="224">
        <f>IF(N148="nulová",J148,0)</f>
        <v>0</v>
      </c>
      <c r="BJ148" s="18" t="s">
        <v>84</v>
      </c>
      <c r="BK148" s="224">
        <f>ROUND(I148*H148,2)</f>
        <v>0</v>
      </c>
      <c r="BL148" s="18" t="s">
        <v>167</v>
      </c>
      <c r="BM148" s="223" t="s">
        <v>280</v>
      </c>
    </row>
    <row r="149" s="2" customFormat="1" ht="16.5" customHeight="1">
      <c r="A149" s="40"/>
      <c r="B149" s="41"/>
      <c r="C149" s="212" t="s">
        <v>281</v>
      </c>
      <c r="D149" s="212" t="s">
        <v>163</v>
      </c>
      <c r="E149" s="213" t="s">
        <v>282</v>
      </c>
      <c r="F149" s="214" t="s">
        <v>283</v>
      </c>
      <c r="G149" s="215" t="s">
        <v>166</v>
      </c>
      <c r="H149" s="216">
        <v>1</v>
      </c>
      <c r="I149" s="217"/>
      <c r="J149" s="218">
        <f>ROUND(I149*H149,2)</f>
        <v>0</v>
      </c>
      <c r="K149" s="214" t="s">
        <v>32</v>
      </c>
      <c r="L149" s="46"/>
      <c r="M149" s="219" t="s">
        <v>32</v>
      </c>
      <c r="N149" s="220" t="s">
        <v>48</v>
      </c>
      <c r="O149" s="86"/>
      <c r="P149" s="221">
        <f>O149*H149</f>
        <v>0</v>
      </c>
      <c r="Q149" s="221">
        <v>35</v>
      </c>
      <c r="R149" s="221">
        <f>Q149*H149</f>
        <v>35</v>
      </c>
      <c r="S149" s="221">
        <v>0</v>
      </c>
      <c r="T149" s="222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3" t="s">
        <v>167</v>
      </c>
      <c r="AT149" s="223" t="s">
        <v>163</v>
      </c>
      <c r="AU149" s="223" t="s">
        <v>84</v>
      </c>
      <c r="AY149" s="18" t="s">
        <v>162</v>
      </c>
      <c r="BE149" s="224">
        <f>IF(N149="základní",J149,0)</f>
        <v>0</v>
      </c>
      <c r="BF149" s="224">
        <f>IF(N149="snížená",J149,0)</f>
        <v>0</v>
      </c>
      <c r="BG149" s="224">
        <f>IF(N149="zákl. přenesená",J149,0)</f>
        <v>0</v>
      </c>
      <c r="BH149" s="224">
        <f>IF(N149="sníž. přenesená",J149,0)</f>
        <v>0</v>
      </c>
      <c r="BI149" s="224">
        <f>IF(N149="nulová",J149,0)</f>
        <v>0</v>
      </c>
      <c r="BJ149" s="18" t="s">
        <v>84</v>
      </c>
      <c r="BK149" s="224">
        <f>ROUND(I149*H149,2)</f>
        <v>0</v>
      </c>
      <c r="BL149" s="18" t="s">
        <v>167</v>
      </c>
      <c r="BM149" s="223" t="s">
        <v>284</v>
      </c>
    </row>
    <row r="150" s="12" customFormat="1" ht="25.92" customHeight="1">
      <c r="A150" s="12"/>
      <c r="B150" s="198"/>
      <c r="C150" s="199"/>
      <c r="D150" s="200" t="s">
        <v>76</v>
      </c>
      <c r="E150" s="201" t="s">
        <v>285</v>
      </c>
      <c r="F150" s="201" t="s">
        <v>286</v>
      </c>
      <c r="G150" s="199"/>
      <c r="H150" s="199"/>
      <c r="I150" s="202"/>
      <c r="J150" s="203">
        <f>BK150</f>
        <v>0</v>
      </c>
      <c r="K150" s="199"/>
      <c r="L150" s="204"/>
      <c r="M150" s="205"/>
      <c r="N150" s="206"/>
      <c r="O150" s="206"/>
      <c r="P150" s="207">
        <f>SUM(P151:P164)</f>
        <v>0</v>
      </c>
      <c r="Q150" s="206"/>
      <c r="R150" s="207">
        <f>SUM(R151:R164)</f>
        <v>570</v>
      </c>
      <c r="S150" s="206"/>
      <c r="T150" s="208">
        <f>SUM(T151:T164)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9" t="s">
        <v>84</v>
      </c>
      <c r="AT150" s="210" t="s">
        <v>76</v>
      </c>
      <c r="AU150" s="210" t="s">
        <v>77</v>
      </c>
      <c r="AY150" s="209" t="s">
        <v>162</v>
      </c>
      <c r="BK150" s="211">
        <f>SUM(BK151:BK164)</f>
        <v>0</v>
      </c>
    </row>
    <row r="151" s="2" customFormat="1" ht="16.5" customHeight="1">
      <c r="A151" s="40"/>
      <c r="B151" s="41"/>
      <c r="C151" s="212" t="s">
        <v>287</v>
      </c>
      <c r="D151" s="212" t="s">
        <v>163</v>
      </c>
      <c r="E151" s="213" t="s">
        <v>288</v>
      </c>
      <c r="F151" s="214" t="s">
        <v>289</v>
      </c>
      <c r="G151" s="215" t="s">
        <v>173</v>
      </c>
      <c r="H151" s="216">
        <v>3</v>
      </c>
      <c r="I151" s="217"/>
      <c r="J151" s="218">
        <f>ROUND(I151*H151,2)</f>
        <v>0</v>
      </c>
      <c r="K151" s="214" t="s">
        <v>32</v>
      </c>
      <c r="L151" s="46"/>
      <c r="M151" s="219" t="s">
        <v>32</v>
      </c>
      <c r="N151" s="220" t="s">
        <v>48</v>
      </c>
      <c r="O151" s="86"/>
      <c r="P151" s="221">
        <f>O151*H151</f>
        <v>0</v>
      </c>
      <c r="Q151" s="221">
        <v>0</v>
      </c>
      <c r="R151" s="221">
        <f>Q151*H151</f>
        <v>0</v>
      </c>
      <c r="S151" s="221">
        <v>0</v>
      </c>
      <c r="T151" s="222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3" t="s">
        <v>167</v>
      </c>
      <c r="AT151" s="223" t="s">
        <v>163</v>
      </c>
      <c r="AU151" s="223" t="s">
        <v>84</v>
      </c>
      <c r="AY151" s="18" t="s">
        <v>162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18" t="s">
        <v>84</v>
      </c>
      <c r="BK151" s="224">
        <f>ROUND(I151*H151,2)</f>
        <v>0</v>
      </c>
      <c r="BL151" s="18" t="s">
        <v>167</v>
      </c>
      <c r="BM151" s="223" t="s">
        <v>290</v>
      </c>
    </row>
    <row r="152" s="2" customFormat="1" ht="16.5" customHeight="1">
      <c r="A152" s="40"/>
      <c r="B152" s="41"/>
      <c r="C152" s="212" t="s">
        <v>291</v>
      </c>
      <c r="D152" s="212" t="s">
        <v>163</v>
      </c>
      <c r="E152" s="213" t="s">
        <v>292</v>
      </c>
      <c r="F152" s="214" t="s">
        <v>293</v>
      </c>
      <c r="G152" s="215" t="s">
        <v>173</v>
      </c>
      <c r="H152" s="216">
        <v>15</v>
      </c>
      <c r="I152" s="217"/>
      <c r="J152" s="218">
        <f>ROUND(I152*H152,2)</f>
        <v>0</v>
      </c>
      <c r="K152" s="214" t="s">
        <v>32</v>
      </c>
      <c r="L152" s="46"/>
      <c r="M152" s="219" t="s">
        <v>32</v>
      </c>
      <c r="N152" s="220" t="s">
        <v>48</v>
      </c>
      <c r="O152" s="86"/>
      <c r="P152" s="221">
        <f>O152*H152</f>
        <v>0</v>
      </c>
      <c r="Q152" s="221">
        <v>0</v>
      </c>
      <c r="R152" s="221">
        <f>Q152*H152</f>
        <v>0</v>
      </c>
      <c r="S152" s="221">
        <v>0</v>
      </c>
      <c r="T152" s="222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3" t="s">
        <v>167</v>
      </c>
      <c r="AT152" s="223" t="s">
        <v>163</v>
      </c>
      <c r="AU152" s="223" t="s">
        <v>84</v>
      </c>
      <c r="AY152" s="18" t="s">
        <v>162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8" t="s">
        <v>84</v>
      </c>
      <c r="BK152" s="224">
        <f>ROUND(I152*H152,2)</f>
        <v>0</v>
      </c>
      <c r="BL152" s="18" t="s">
        <v>167</v>
      </c>
      <c r="BM152" s="223" t="s">
        <v>294</v>
      </c>
    </row>
    <row r="153" s="2" customFormat="1" ht="16.5" customHeight="1">
      <c r="A153" s="40"/>
      <c r="B153" s="41"/>
      <c r="C153" s="212" t="s">
        <v>295</v>
      </c>
      <c r="D153" s="212" t="s">
        <v>163</v>
      </c>
      <c r="E153" s="213" t="s">
        <v>296</v>
      </c>
      <c r="F153" s="214" t="s">
        <v>297</v>
      </c>
      <c r="G153" s="215" t="s">
        <v>173</v>
      </c>
      <c r="H153" s="216">
        <v>10</v>
      </c>
      <c r="I153" s="217"/>
      <c r="J153" s="218">
        <f>ROUND(I153*H153,2)</f>
        <v>0</v>
      </c>
      <c r="K153" s="214" t="s">
        <v>32</v>
      </c>
      <c r="L153" s="46"/>
      <c r="M153" s="219" t="s">
        <v>32</v>
      </c>
      <c r="N153" s="220" t="s">
        <v>48</v>
      </c>
      <c r="O153" s="86"/>
      <c r="P153" s="221">
        <f>O153*H153</f>
        <v>0</v>
      </c>
      <c r="Q153" s="221">
        <v>0</v>
      </c>
      <c r="R153" s="221">
        <f>Q153*H153</f>
        <v>0</v>
      </c>
      <c r="S153" s="221">
        <v>0</v>
      </c>
      <c r="T153" s="222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3" t="s">
        <v>167</v>
      </c>
      <c r="AT153" s="223" t="s">
        <v>163</v>
      </c>
      <c r="AU153" s="223" t="s">
        <v>84</v>
      </c>
      <c r="AY153" s="18" t="s">
        <v>162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18" t="s">
        <v>84</v>
      </c>
      <c r="BK153" s="224">
        <f>ROUND(I153*H153,2)</f>
        <v>0</v>
      </c>
      <c r="BL153" s="18" t="s">
        <v>167</v>
      </c>
      <c r="BM153" s="223" t="s">
        <v>298</v>
      </c>
    </row>
    <row r="154" s="2" customFormat="1" ht="16.5" customHeight="1">
      <c r="A154" s="40"/>
      <c r="B154" s="41"/>
      <c r="C154" s="212" t="s">
        <v>299</v>
      </c>
      <c r="D154" s="212" t="s">
        <v>163</v>
      </c>
      <c r="E154" s="213" t="s">
        <v>300</v>
      </c>
      <c r="F154" s="214" t="s">
        <v>301</v>
      </c>
      <c r="G154" s="215" t="s">
        <v>173</v>
      </c>
      <c r="H154" s="216">
        <v>7</v>
      </c>
      <c r="I154" s="217"/>
      <c r="J154" s="218">
        <f>ROUND(I154*H154,2)</f>
        <v>0</v>
      </c>
      <c r="K154" s="214" t="s">
        <v>32</v>
      </c>
      <c r="L154" s="46"/>
      <c r="M154" s="219" t="s">
        <v>32</v>
      </c>
      <c r="N154" s="220" t="s">
        <v>48</v>
      </c>
      <c r="O154" s="86"/>
      <c r="P154" s="221">
        <f>O154*H154</f>
        <v>0</v>
      </c>
      <c r="Q154" s="221">
        <v>0</v>
      </c>
      <c r="R154" s="221">
        <f>Q154*H154</f>
        <v>0</v>
      </c>
      <c r="S154" s="221">
        <v>0</v>
      </c>
      <c r="T154" s="222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3" t="s">
        <v>167</v>
      </c>
      <c r="AT154" s="223" t="s">
        <v>163</v>
      </c>
      <c r="AU154" s="223" t="s">
        <v>84</v>
      </c>
      <c r="AY154" s="18" t="s">
        <v>162</v>
      </c>
      <c r="BE154" s="224">
        <f>IF(N154="základní",J154,0)</f>
        <v>0</v>
      </c>
      <c r="BF154" s="224">
        <f>IF(N154="snížená",J154,0)</f>
        <v>0</v>
      </c>
      <c r="BG154" s="224">
        <f>IF(N154="zákl. přenesená",J154,0)</f>
        <v>0</v>
      </c>
      <c r="BH154" s="224">
        <f>IF(N154="sníž. přenesená",J154,0)</f>
        <v>0</v>
      </c>
      <c r="BI154" s="224">
        <f>IF(N154="nulová",J154,0)</f>
        <v>0</v>
      </c>
      <c r="BJ154" s="18" t="s">
        <v>84</v>
      </c>
      <c r="BK154" s="224">
        <f>ROUND(I154*H154,2)</f>
        <v>0</v>
      </c>
      <c r="BL154" s="18" t="s">
        <v>167</v>
      </c>
      <c r="BM154" s="223" t="s">
        <v>302</v>
      </c>
    </row>
    <row r="155" s="2" customFormat="1" ht="16.5" customHeight="1">
      <c r="A155" s="40"/>
      <c r="B155" s="41"/>
      <c r="C155" s="212" t="s">
        <v>303</v>
      </c>
      <c r="D155" s="212" t="s">
        <v>163</v>
      </c>
      <c r="E155" s="213" t="s">
        <v>304</v>
      </c>
      <c r="F155" s="214" t="s">
        <v>305</v>
      </c>
      <c r="G155" s="215" t="s">
        <v>173</v>
      </c>
      <c r="H155" s="216">
        <v>61</v>
      </c>
      <c r="I155" s="217"/>
      <c r="J155" s="218">
        <f>ROUND(I155*H155,2)</f>
        <v>0</v>
      </c>
      <c r="K155" s="214" t="s">
        <v>32</v>
      </c>
      <c r="L155" s="46"/>
      <c r="M155" s="219" t="s">
        <v>32</v>
      </c>
      <c r="N155" s="220" t="s">
        <v>48</v>
      </c>
      <c r="O155" s="86"/>
      <c r="P155" s="221">
        <f>O155*H155</f>
        <v>0</v>
      </c>
      <c r="Q155" s="221">
        <v>0</v>
      </c>
      <c r="R155" s="221">
        <f>Q155*H155</f>
        <v>0</v>
      </c>
      <c r="S155" s="221">
        <v>0</v>
      </c>
      <c r="T155" s="222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3" t="s">
        <v>167</v>
      </c>
      <c r="AT155" s="223" t="s">
        <v>163</v>
      </c>
      <c r="AU155" s="223" t="s">
        <v>84</v>
      </c>
      <c r="AY155" s="18" t="s">
        <v>162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8" t="s">
        <v>84</v>
      </c>
      <c r="BK155" s="224">
        <f>ROUND(I155*H155,2)</f>
        <v>0</v>
      </c>
      <c r="BL155" s="18" t="s">
        <v>167</v>
      </c>
      <c r="BM155" s="223" t="s">
        <v>306</v>
      </c>
    </row>
    <row r="156" s="2" customFormat="1" ht="16.5" customHeight="1">
      <c r="A156" s="40"/>
      <c r="B156" s="41"/>
      <c r="C156" s="212" t="s">
        <v>307</v>
      </c>
      <c r="D156" s="212" t="s">
        <v>163</v>
      </c>
      <c r="E156" s="213" t="s">
        <v>308</v>
      </c>
      <c r="F156" s="214" t="s">
        <v>309</v>
      </c>
      <c r="G156" s="215" t="s">
        <v>173</v>
      </c>
      <c r="H156" s="216">
        <v>58</v>
      </c>
      <c r="I156" s="217"/>
      <c r="J156" s="218">
        <f>ROUND(I156*H156,2)</f>
        <v>0</v>
      </c>
      <c r="K156" s="214" t="s">
        <v>32</v>
      </c>
      <c r="L156" s="46"/>
      <c r="M156" s="219" t="s">
        <v>32</v>
      </c>
      <c r="N156" s="220" t="s">
        <v>48</v>
      </c>
      <c r="O156" s="86"/>
      <c r="P156" s="221">
        <f>O156*H156</f>
        <v>0</v>
      </c>
      <c r="Q156" s="221">
        <v>0</v>
      </c>
      <c r="R156" s="221">
        <f>Q156*H156</f>
        <v>0</v>
      </c>
      <c r="S156" s="221">
        <v>0</v>
      </c>
      <c r="T156" s="222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3" t="s">
        <v>167</v>
      </c>
      <c r="AT156" s="223" t="s">
        <v>163</v>
      </c>
      <c r="AU156" s="223" t="s">
        <v>84</v>
      </c>
      <c r="AY156" s="18" t="s">
        <v>162</v>
      </c>
      <c r="BE156" s="224">
        <f>IF(N156="základní",J156,0)</f>
        <v>0</v>
      </c>
      <c r="BF156" s="224">
        <f>IF(N156="snížená",J156,0)</f>
        <v>0</v>
      </c>
      <c r="BG156" s="224">
        <f>IF(N156="zákl. přenesená",J156,0)</f>
        <v>0</v>
      </c>
      <c r="BH156" s="224">
        <f>IF(N156="sníž. přenesená",J156,0)</f>
        <v>0</v>
      </c>
      <c r="BI156" s="224">
        <f>IF(N156="nulová",J156,0)</f>
        <v>0</v>
      </c>
      <c r="BJ156" s="18" t="s">
        <v>84</v>
      </c>
      <c r="BK156" s="224">
        <f>ROUND(I156*H156,2)</f>
        <v>0</v>
      </c>
      <c r="BL156" s="18" t="s">
        <v>167</v>
      </c>
      <c r="BM156" s="223" t="s">
        <v>310</v>
      </c>
    </row>
    <row r="157" s="2" customFormat="1" ht="16.5" customHeight="1">
      <c r="A157" s="40"/>
      <c r="B157" s="41"/>
      <c r="C157" s="212" t="s">
        <v>311</v>
      </c>
      <c r="D157" s="212" t="s">
        <v>163</v>
      </c>
      <c r="E157" s="213" t="s">
        <v>308</v>
      </c>
      <c r="F157" s="214" t="s">
        <v>309</v>
      </c>
      <c r="G157" s="215" t="s">
        <v>173</v>
      </c>
      <c r="H157" s="216">
        <v>45</v>
      </c>
      <c r="I157" s="217"/>
      <c r="J157" s="218">
        <f>ROUND(I157*H157,2)</f>
        <v>0</v>
      </c>
      <c r="K157" s="214" t="s">
        <v>32</v>
      </c>
      <c r="L157" s="46"/>
      <c r="M157" s="219" t="s">
        <v>32</v>
      </c>
      <c r="N157" s="220" t="s">
        <v>48</v>
      </c>
      <c r="O157" s="86"/>
      <c r="P157" s="221">
        <f>O157*H157</f>
        <v>0</v>
      </c>
      <c r="Q157" s="221">
        <v>0</v>
      </c>
      <c r="R157" s="221">
        <f>Q157*H157</f>
        <v>0</v>
      </c>
      <c r="S157" s="221">
        <v>0</v>
      </c>
      <c r="T157" s="222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3" t="s">
        <v>167</v>
      </c>
      <c r="AT157" s="223" t="s">
        <v>163</v>
      </c>
      <c r="AU157" s="223" t="s">
        <v>84</v>
      </c>
      <c r="AY157" s="18" t="s">
        <v>162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18" t="s">
        <v>84</v>
      </c>
      <c r="BK157" s="224">
        <f>ROUND(I157*H157,2)</f>
        <v>0</v>
      </c>
      <c r="BL157" s="18" t="s">
        <v>167</v>
      </c>
      <c r="BM157" s="223" t="s">
        <v>312</v>
      </c>
    </row>
    <row r="158" s="2" customFormat="1" ht="16.5" customHeight="1">
      <c r="A158" s="40"/>
      <c r="B158" s="41"/>
      <c r="C158" s="212" t="s">
        <v>313</v>
      </c>
      <c r="D158" s="212" t="s">
        <v>163</v>
      </c>
      <c r="E158" s="213" t="s">
        <v>314</v>
      </c>
      <c r="F158" s="214" t="s">
        <v>315</v>
      </c>
      <c r="G158" s="215" t="s">
        <v>173</v>
      </c>
      <c r="H158" s="216">
        <v>20</v>
      </c>
      <c r="I158" s="217"/>
      <c r="J158" s="218">
        <f>ROUND(I158*H158,2)</f>
        <v>0</v>
      </c>
      <c r="K158" s="214" t="s">
        <v>32</v>
      </c>
      <c r="L158" s="46"/>
      <c r="M158" s="219" t="s">
        <v>32</v>
      </c>
      <c r="N158" s="220" t="s">
        <v>48</v>
      </c>
      <c r="O158" s="86"/>
      <c r="P158" s="221">
        <f>O158*H158</f>
        <v>0</v>
      </c>
      <c r="Q158" s="221">
        <v>0</v>
      </c>
      <c r="R158" s="221">
        <f>Q158*H158</f>
        <v>0</v>
      </c>
      <c r="S158" s="221">
        <v>0</v>
      </c>
      <c r="T158" s="222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3" t="s">
        <v>167</v>
      </c>
      <c r="AT158" s="223" t="s">
        <v>163</v>
      </c>
      <c r="AU158" s="223" t="s">
        <v>84</v>
      </c>
      <c r="AY158" s="18" t="s">
        <v>162</v>
      </c>
      <c r="BE158" s="224">
        <f>IF(N158="základní",J158,0)</f>
        <v>0</v>
      </c>
      <c r="BF158" s="224">
        <f>IF(N158="snížená",J158,0)</f>
        <v>0</v>
      </c>
      <c r="BG158" s="224">
        <f>IF(N158="zákl. přenesená",J158,0)</f>
        <v>0</v>
      </c>
      <c r="BH158" s="224">
        <f>IF(N158="sníž. přenesená",J158,0)</f>
        <v>0</v>
      </c>
      <c r="BI158" s="224">
        <f>IF(N158="nulová",J158,0)</f>
        <v>0</v>
      </c>
      <c r="BJ158" s="18" t="s">
        <v>84</v>
      </c>
      <c r="BK158" s="224">
        <f>ROUND(I158*H158,2)</f>
        <v>0</v>
      </c>
      <c r="BL158" s="18" t="s">
        <v>167</v>
      </c>
      <c r="BM158" s="223" t="s">
        <v>316</v>
      </c>
    </row>
    <row r="159" s="2" customFormat="1" ht="16.5" customHeight="1">
      <c r="A159" s="40"/>
      <c r="B159" s="41"/>
      <c r="C159" s="212" t="s">
        <v>317</v>
      </c>
      <c r="D159" s="212" t="s">
        <v>163</v>
      </c>
      <c r="E159" s="213" t="s">
        <v>318</v>
      </c>
      <c r="F159" s="214" t="s">
        <v>319</v>
      </c>
      <c r="G159" s="215" t="s">
        <v>173</v>
      </c>
      <c r="H159" s="216">
        <v>1</v>
      </c>
      <c r="I159" s="217"/>
      <c r="J159" s="218">
        <f>ROUND(I159*H159,2)</f>
        <v>0</v>
      </c>
      <c r="K159" s="214" t="s">
        <v>32</v>
      </c>
      <c r="L159" s="46"/>
      <c r="M159" s="219" t="s">
        <v>32</v>
      </c>
      <c r="N159" s="220" t="s">
        <v>48</v>
      </c>
      <c r="O159" s="86"/>
      <c r="P159" s="221">
        <f>O159*H159</f>
        <v>0</v>
      </c>
      <c r="Q159" s="221">
        <v>0</v>
      </c>
      <c r="R159" s="221">
        <f>Q159*H159</f>
        <v>0</v>
      </c>
      <c r="S159" s="221">
        <v>0</v>
      </c>
      <c r="T159" s="222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3" t="s">
        <v>167</v>
      </c>
      <c r="AT159" s="223" t="s">
        <v>163</v>
      </c>
      <c r="AU159" s="223" t="s">
        <v>84</v>
      </c>
      <c r="AY159" s="18" t="s">
        <v>162</v>
      </c>
      <c r="BE159" s="224">
        <f>IF(N159="základní",J159,0)</f>
        <v>0</v>
      </c>
      <c r="BF159" s="224">
        <f>IF(N159="snížená",J159,0)</f>
        <v>0</v>
      </c>
      <c r="BG159" s="224">
        <f>IF(N159="zákl. přenesená",J159,0)</f>
        <v>0</v>
      </c>
      <c r="BH159" s="224">
        <f>IF(N159="sníž. přenesená",J159,0)</f>
        <v>0</v>
      </c>
      <c r="BI159" s="224">
        <f>IF(N159="nulová",J159,0)</f>
        <v>0</v>
      </c>
      <c r="BJ159" s="18" t="s">
        <v>84</v>
      </c>
      <c r="BK159" s="224">
        <f>ROUND(I159*H159,2)</f>
        <v>0</v>
      </c>
      <c r="BL159" s="18" t="s">
        <v>167</v>
      </c>
      <c r="BM159" s="223" t="s">
        <v>320</v>
      </c>
    </row>
    <row r="160" s="2" customFormat="1" ht="16.5" customHeight="1">
      <c r="A160" s="40"/>
      <c r="B160" s="41"/>
      <c r="C160" s="212" t="s">
        <v>321</v>
      </c>
      <c r="D160" s="212" t="s">
        <v>163</v>
      </c>
      <c r="E160" s="213" t="s">
        <v>318</v>
      </c>
      <c r="F160" s="214" t="s">
        <v>319</v>
      </c>
      <c r="G160" s="215" t="s">
        <v>173</v>
      </c>
      <c r="H160" s="216">
        <v>2</v>
      </c>
      <c r="I160" s="217"/>
      <c r="J160" s="218">
        <f>ROUND(I160*H160,2)</f>
        <v>0</v>
      </c>
      <c r="K160" s="214" t="s">
        <v>32</v>
      </c>
      <c r="L160" s="46"/>
      <c r="M160" s="219" t="s">
        <v>32</v>
      </c>
      <c r="N160" s="220" t="s">
        <v>48</v>
      </c>
      <c r="O160" s="86"/>
      <c r="P160" s="221">
        <f>O160*H160</f>
        <v>0</v>
      </c>
      <c r="Q160" s="221">
        <v>0</v>
      </c>
      <c r="R160" s="221">
        <f>Q160*H160</f>
        <v>0</v>
      </c>
      <c r="S160" s="221">
        <v>0</v>
      </c>
      <c r="T160" s="222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3" t="s">
        <v>167</v>
      </c>
      <c r="AT160" s="223" t="s">
        <v>163</v>
      </c>
      <c r="AU160" s="223" t="s">
        <v>84</v>
      </c>
      <c r="AY160" s="18" t="s">
        <v>162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18" t="s">
        <v>84</v>
      </c>
      <c r="BK160" s="224">
        <f>ROUND(I160*H160,2)</f>
        <v>0</v>
      </c>
      <c r="BL160" s="18" t="s">
        <v>167</v>
      </c>
      <c r="BM160" s="223" t="s">
        <v>322</v>
      </c>
    </row>
    <row r="161" s="2" customFormat="1" ht="16.5" customHeight="1">
      <c r="A161" s="40"/>
      <c r="B161" s="41"/>
      <c r="C161" s="212" t="s">
        <v>323</v>
      </c>
      <c r="D161" s="212" t="s">
        <v>163</v>
      </c>
      <c r="E161" s="213" t="s">
        <v>324</v>
      </c>
      <c r="F161" s="214" t="s">
        <v>325</v>
      </c>
      <c r="G161" s="215" t="s">
        <v>173</v>
      </c>
      <c r="H161" s="216">
        <v>5</v>
      </c>
      <c r="I161" s="217"/>
      <c r="J161" s="218">
        <f>ROUND(I161*H161,2)</f>
        <v>0</v>
      </c>
      <c r="K161" s="214" t="s">
        <v>32</v>
      </c>
      <c r="L161" s="46"/>
      <c r="M161" s="219" t="s">
        <v>32</v>
      </c>
      <c r="N161" s="220" t="s">
        <v>48</v>
      </c>
      <c r="O161" s="86"/>
      <c r="P161" s="221">
        <f>O161*H161</f>
        <v>0</v>
      </c>
      <c r="Q161" s="221">
        <v>38</v>
      </c>
      <c r="R161" s="221">
        <f>Q161*H161</f>
        <v>190</v>
      </c>
      <c r="S161" s="221">
        <v>0</v>
      </c>
      <c r="T161" s="222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3" t="s">
        <v>167</v>
      </c>
      <c r="AT161" s="223" t="s">
        <v>163</v>
      </c>
      <c r="AU161" s="223" t="s">
        <v>84</v>
      </c>
      <c r="AY161" s="18" t="s">
        <v>162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8" t="s">
        <v>84</v>
      </c>
      <c r="BK161" s="224">
        <f>ROUND(I161*H161,2)</f>
        <v>0</v>
      </c>
      <c r="BL161" s="18" t="s">
        <v>167</v>
      </c>
      <c r="BM161" s="223" t="s">
        <v>326</v>
      </c>
    </row>
    <row r="162" s="2" customFormat="1" ht="16.5" customHeight="1">
      <c r="A162" s="40"/>
      <c r="B162" s="41"/>
      <c r="C162" s="212" t="s">
        <v>327</v>
      </c>
      <c r="D162" s="212" t="s">
        <v>163</v>
      </c>
      <c r="E162" s="213" t="s">
        <v>328</v>
      </c>
      <c r="F162" s="214" t="s">
        <v>329</v>
      </c>
      <c r="G162" s="215" t="s">
        <v>173</v>
      </c>
      <c r="H162" s="216">
        <v>7</v>
      </c>
      <c r="I162" s="217"/>
      <c r="J162" s="218">
        <f>ROUND(I162*H162,2)</f>
        <v>0</v>
      </c>
      <c r="K162" s="214" t="s">
        <v>32</v>
      </c>
      <c r="L162" s="46"/>
      <c r="M162" s="219" t="s">
        <v>32</v>
      </c>
      <c r="N162" s="220" t="s">
        <v>48</v>
      </c>
      <c r="O162" s="86"/>
      <c r="P162" s="221">
        <f>O162*H162</f>
        <v>0</v>
      </c>
      <c r="Q162" s="221">
        <v>19</v>
      </c>
      <c r="R162" s="221">
        <f>Q162*H162</f>
        <v>133</v>
      </c>
      <c r="S162" s="221">
        <v>0</v>
      </c>
      <c r="T162" s="222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3" t="s">
        <v>167</v>
      </c>
      <c r="AT162" s="223" t="s">
        <v>163</v>
      </c>
      <c r="AU162" s="223" t="s">
        <v>84</v>
      </c>
      <c r="AY162" s="18" t="s">
        <v>162</v>
      </c>
      <c r="BE162" s="224">
        <f>IF(N162="základní",J162,0)</f>
        <v>0</v>
      </c>
      <c r="BF162" s="224">
        <f>IF(N162="snížená",J162,0)</f>
        <v>0</v>
      </c>
      <c r="BG162" s="224">
        <f>IF(N162="zákl. přenesená",J162,0)</f>
        <v>0</v>
      </c>
      <c r="BH162" s="224">
        <f>IF(N162="sníž. přenesená",J162,0)</f>
        <v>0</v>
      </c>
      <c r="BI162" s="224">
        <f>IF(N162="nulová",J162,0)</f>
        <v>0</v>
      </c>
      <c r="BJ162" s="18" t="s">
        <v>84</v>
      </c>
      <c r="BK162" s="224">
        <f>ROUND(I162*H162,2)</f>
        <v>0</v>
      </c>
      <c r="BL162" s="18" t="s">
        <v>167</v>
      </c>
      <c r="BM162" s="223" t="s">
        <v>330</v>
      </c>
    </row>
    <row r="163" s="2" customFormat="1" ht="16.5" customHeight="1">
      <c r="A163" s="40"/>
      <c r="B163" s="41"/>
      <c r="C163" s="212" t="s">
        <v>331</v>
      </c>
      <c r="D163" s="212" t="s">
        <v>163</v>
      </c>
      <c r="E163" s="213" t="s">
        <v>332</v>
      </c>
      <c r="F163" s="214" t="s">
        <v>333</v>
      </c>
      <c r="G163" s="215" t="s">
        <v>173</v>
      </c>
      <c r="H163" s="216">
        <v>4</v>
      </c>
      <c r="I163" s="217"/>
      <c r="J163" s="218">
        <f>ROUND(I163*H163,2)</f>
        <v>0</v>
      </c>
      <c r="K163" s="214" t="s">
        <v>32</v>
      </c>
      <c r="L163" s="46"/>
      <c r="M163" s="219" t="s">
        <v>32</v>
      </c>
      <c r="N163" s="220" t="s">
        <v>48</v>
      </c>
      <c r="O163" s="86"/>
      <c r="P163" s="221">
        <f>O163*H163</f>
        <v>0</v>
      </c>
      <c r="Q163" s="221">
        <v>38</v>
      </c>
      <c r="R163" s="221">
        <f>Q163*H163</f>
        <v>152</v>
      </c>
      <c r="S163" s="221">
        <v>0</v>
      </c>
      <c r="T163" s="222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3" t="s">
        <v>167</v>
      </c>
      <c r="AT163" s="223" t="s">
        <v>163</v>
      </c>
      <c r="AU163" s="223" t="s">
        <v>84</v>
      </c>
      <c r="AY163" s="18" t="s">
        <v>162</v>
      </c>
      <c r="BE163" s="224">
        <f>IF(N163="základní",J163,0)</f>
        <v>0</v>
      </c>
      <c r="BF163" s="224">
        <f>IF(N163="snížená",J163,0)</f>
        <v>0</v>
      </c>
      <c r="BG163" s="224">
        <f>IF(N163="zákl. přenesená",J163,0)</f>
        <v>0</v>
      </c>
      <c r="BH163" s="224">
        <f>IF(N163="sníž. přenesená",J163,0)</f>
        <v>0</v>
      </c>
      <c r="BI163" s="224">
        <f>IF(N163="nulová",J163,0)</f>
        <v>0</v>
      </c>
      <c r="BJ163" s="18" t="s">
        <v>84</v>
      </c>
      <c r="BK163" s="224">
        <f>ROUND(I163*H163,2)</f>
        <v>0</v>
      </c>
      <c r="BL163" s="18" t="s">
        <v>167</v>
      </c>
      <c r="BM163" s="223" t="s">
        <v>334</v>
      </c>
    </row>
    <row r="164" s="2" customFormat="1" ht="16.5" customHeight="1">
      <c r="A164" s="40"/>
      <c r="B164" s="41"/>
      <c r="C164" s="212" t="s">
        <v>335</v>
      </c>
      <c r="D164" s="212" t="s">
        <v>163</v>
      </c>
      <c r="E164" s="213" t="s">
        <v>336</v>
      </c>
      <c r="F164" s="214" t="s">
        <v>337</v>
      </c>
      <c r="G164" s="215" t="s">
        <v>173</v>
      </c>
      <c r="H164" s="216">
        <v>5</v>
      </c>
      <c r="I164" s="217"/>
      <c r="J164" s="218">
        <f>ROUND(I164*H164,2)</f>
        <v>0</v>
      </c>
      <c r="K164" s="214" t="s">
        <v>32</v>
      </c>
      <c r="L164" s="46"/>
      <c r="M164" s="219" t="s">
        <v>32</v>
      </c>
      <c r="N164" s="220" t="s">
        <v>48</v>
      </c>
      <c r="O164" s="86"/>
      <c r="P164" s="221">
        <f>O164*H164</f>
        <v>0</v>
      </c>
      <c r="Q164" s="221">
        <v>19</v>
      </c>
      <c r="R164" s="221">
        <f>Q164*H164</f>
        <v>95</v>
      </c>
      <c r="S164" s="221">
        <v>0</v>
      </c>
      <c r="T164" s="222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3" t="s">
        <v>167</v>
      </c>
      <c r="AT164" s="223" t="s">
        <v>163</v>
      </c>
      <c r="AU164" s="223" t="s">
        <v>84</v>
      </c>
      <c r="AY164" s="18" t="s">
        <v>162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18" t="s">
        <v>84</v>
      </c>
      <c r="BK164" s="224">
        <f>ROUND(I164*H164,2)</f>
        <v>0</v>
      </c>
      <c r="BL164" s="18" t="s">
        <v>167</v>
      </c>
      <c r="BM164" s="223" t="s">
        <v>338</v>
      </c>
    </row>
    <row r="165" s="12" customFormat="1" ht="25.92" customHeight="1">
      <c r="A165" s="12"/>
      <c r="B165" s="198"/>
      <c r="C165" s="199"/>
      <c r="D165" s="200" t="s">
        <v>76</v>
      </c>
      <c r="E165" s="201" t="s">
        <v>339</v>
      </c>
      <c r="F165" s="201" t="s">
        <v>340</v>
      </c>
      <c r="G165" s="199"/>
      <c r="H165" s="199"/>
      <c r="I165" s="202"/>
      <c r="J165" s="203">
        <f>BK165</f>
        <v>0</v>
      </c>
      <c r="K165" s="199"/>
      <c r="L165" s="204"/>
      <c r="M165" s="205"/>
      <c r="N165" s="206"/>
      <c r="O165" s="206"/>
      <c r="P165" s="207">
        <f>P166+P167+P171</f>
        <v>0</v>
      </c>
      <c r="Q165" s="206"/>
      <c r="R165" s="207">
        <f>R166+R167+R171</f>
        <v>321.39999999999998</v>
      </c>
      <c r="S165" s="206"/>
      <c r="T165" s="208">
        <f>T166+T167+T171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9" t="s">
        <v>84</v>
      </c>
      <c r="AT165" s="210" t="s">
        <v>76</v>
      </c>
      <c r="AU165" s="210" t="s">
        <v>77</v>
      </c>
      <c r="AY165" s="209" t="s">
        <v>162</v>
      </c>
      <c r="BK165" s="211">
        <f>BK166+BK167+BK171</f>
        <v>0</v>
      </c>
    </row>
    <row r="166" s="2" customFormat="1" ht="78" customHeight="1">
      <c r="A166" s="40"/>
      <c r="B166" s="41"/>
      <c r="C166" s="212" t="s">
        <v>341</v>
      </c>
      <c r="D166" s="212" t="s">
        <v>163</v>
      </c>
      <c r="E166" s="213" t="s">
        <v>342</v>
      </c>
      <c r="F166" s="214" t="s">
        <v>343</v>
      </c>
      <c r="G166" s="215" t="s">
        <v>166</v>
      </c>
      <c r="H166" s="216">
        <v>1</v>
      </c>
      <c r="I166" s="217"/>
      <c r="J166" s="218">
        <f>ROUND(I166*H166,2)</f>
        <v>0</v>
      </c>
      <c r="K166" s="214" t="s">
        <v>32</v>
      </c>
      <c r="L166" s="46"/>
      <c r="M166" s="219" t="s">
        <v>32</v>
      </c>
      <c r="N166" s="220" t="s">
        <v>48</v>
      </c>
      <c r="O166" s="86"/>
      <c r="P166" s="221">
        <f>O166*H166</f>
        <v>0</v>
      </c>
      <c r="Q166" s="221">
        <v>0</v>
      </c>
      <c r="R166" s="221">
        <f>Q166*H166</f>
        <v>0</v>
      </c>
      <c r="S166" s="221">
        <v>0</v>
      </c>
      <c r="T166" s="222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3" t="s">
        <v>167</v>
      </c>
      <c r="AT166" s="223" t="s">
        <v>163</v>
      </c>
      <c r="AU166" s="223" t="s">
        <v>84</v>
      </c>
      <c r="AY166" s="18" t="s">
        <v>162</v>
      </c>
      <c r="BE166" s="224">
        <f>IF(N166="základní",J166,0)</f>
        <v>0</v>
      </c>
      <c r="BF166" s="224">
        <f>IF(N166="snížená",J166,0)</f>
        <v>0</v>
      </c>
      <c r="BG166" s="224">
        <f>IF(N166="zákl. přenesená",J166,0)</f>
        <v>0</v>
      </c>
      <c r="BH166" s="224">
        <f>IF(N166="sníž. přenesená",J166,0)</f>
        <v>0</v>
      </c>
      <c r="BI166" s="224">
        <f>IF(N166="nulová",J166,0)</f>
        <v>0</v>
      </c>
      <c r="BJ166" s="18" t="s">
        <v>84</v>
      </c>
      <c r="BK166" s="224">
        <f>ROUND(I166*H166,2)</f>
        <v>0</v>
      </c>
      <c r="BL166" s="18" t="s">
        <v>167</v>
      </c>
      <c r="BM166" s="223" t="s">
        <v>344</v>
      </c>
    </row>
    <row r="167" s="12" customFormat="1" ht="22.8" customHeight="1">
      <c r="A167" s="12"/>
      <c r="B167" s="198"/>
      <c r="C167" s="199"/>
      <c r="D167" s="200" t="s">
        <v>76</v>
      </c>
      <c r="E167" s="225" t="s">
        <v>345</v>
      </c>
      <c r="F167" s="225" t="s">
        <v>346</v>
      </c>
      <c r="G167" s="199"/>
      <c r="H167" s="199"/>
      <c r="I167" s="202"/>
      <c r="J167" s="226">
        <f>BK167</f>
        <v>0</v>
      </c>
      <c r="K167" s="199"/>
      <c r="L167" s="204"/>
      <c r="M167" s="205"/>
      <c r="N167" s="206"/>
      <c r="O167" s="206"/>
      <c r="P167" s="207">
        <f>SUM(P168:P170)</f>
        <v>0</v>
      </c>
      <c r="Q167" s="206"/>
      <c r="R167" s="207">
        <f>SUM(R168:R170)</f>
        <v>191.39999999999998</v>
      </c>
      <c r="S167" s="206"/>
      <c r="T167" s="208">
        <f>SUM(T168:T170)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9" t="s">
        <v>84</v>
      </c>
      <c r="AT167" s="210" t="s">
        <v>76</v>
      </c>
      <c r="AU167" s="210" t="s">
        <v>84</v>
      </c>
      <c r="AY167" s="209" t="s">
        <v>162</v>
      </c>
      <c r="BK167" s="211">
        <f>SUM(BK168:BK170)</f>
        <v>0</v>
      </c>
    </row>
    <row r="168" s="2" customFormat="1" ht="16.5" customHeight="1">
      <c r="A168" s="40"/>
      <c r="B168" s="41"/>
      <c r="C168" s="212" t="s">
        <v>347</v>
      </c>
      <c r="D168" s="212" t="s">
        <v>163</v>
      </c>
      <c r="E168" s="213" t="s">
        <v>348</v>
      </c>
      <c r="F168" s="214" t="s">
        <v>349</v>
      </c>
      <c r="G168" s="215" t="s">
        <v>166</v>
      </c>
      <c r="H168" s="216">
        <v>2</v>
      </c>
      <c r="I168" s="217"/>
      <c r="J168" s="218">
        <f>ROUND(I168*H168,2)</f>
        <v>0</v>
      </c>
      <c r="K168" s="214" t="s">
        <v>32</v>
      </c>
      <c r="L168" s="46"/>
      <c r="M168" s="219" t="s">
        <v>32</v>
      </c>
      <c r="N168" s="220" t="s">
        <v>48</v>
      </c>
      <c r="O168" s="86"/>
      <c r="P168" s="221">
        <f>O168*H168</f>
        <v>0</v>
      </c>
      <c r="Q168" s="221">
        <v>0</v>
      </c>
      <c r="R168" s="221">
        <f>Q168*H168</f>
        <v>0</v>
      </c>
      <c r="S168" s="221">
        <v>0</v>
      </c>
      <c r="T168" s="222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3" t="s">
        <v>167</v>
      </c>
      <c r="AT168" s="223" t="s">
        <v>163</v>
      </c>
      <c r="AU168" s="223" t="s">
        <v>86</v>
      </c>
      <c r="AY168" s="18" t="s">
        <v>162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8" t="s">
        <v>84</v>
      </c>
      <c r="BK168" s="224">
        <f>ROUND(I168*H168,2)</f>
        <v>0</v>
      </c>
      <c r="BL168" s="18" t="s">
        <v>167</v>
      </c>
      <c r="BM168" s="223" t="s">
        <v>350</v>
      </c>
    </row>
    <row r="169" s="2" customFormat="1" ht="16.5" customHeight="1">
      <c r="A169" s="40"/>
      <c r="B169" s="41"/>
      <c r="C169" s="212" t="s">
        <v>351</v>
      </c>
      <c r="D169" s="212" t="s">
        <v>163</v>
      </c>
      <c r="E169" s="213" t="s">
        <v>352</v>
      </c>
      <c r="F169" s="214" t="s">
        <v>353</v>
      </c>
      <c r="G169" s="215" t="s">
        <v>166</v>
      </c>
      <c r="H169" s="216">
        <v>22</v>
      </c>
      <c r="I169" s="217"/>
      <c r="J169" s="218">
        <f>ROUND(I169*H169,2)</f>
        <v>0</v>
      </c>
      <c r="K169" s="214" t="s">
        <v>32</v>
      </c>
      <c r="L169" s="46"/>
      <c r="M169" s="219" t="s">
        <v>32</v>
      </c>
      <c r="N169" s="220" t="s">
        <v>48</v>
      </c>
      <c r="O169" s="86"/>
      <c r="P169" s="221">
        <f>O169*H169</f>
        <v>0</v>
      </c>
      <c r="Q169" s="221">
        <v>8.6999999999999993</v>
      </c>
      <c r="R169" s="221">
        <f>Q169*H169</f>
        <v>191.39999999999998</v>
      </c>
      <c r="S169" s="221">
        <v>0</v>
      </c>
      <c r="T169" s="222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3" t="s">
        <v>167</v>
      </c>
      <c r="AT169" s="223" t="s">
        <v>163</v>
      </c>
      <c r="AU169" s="223" t="s">
        <v>86</v>
      </c>
      <c r="AY169" s="18" t="s">
        <v>162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18" t="s">
        <v>84</v>
      </c>
      <c r="BK169" s="224">
        <f>ROUND(I169*H169,2)</f>
        <v>0</v>
      </c>
      <c r="BL169" s="18" t="s">
        <v>167</v>
      </c>
      <c r="BM169" s="223" t="s">
        <v>354</v>
      </c>
    </row>
    <row r="170" s="2" customFormat="1" ht="16.5" customHeight="1">
      <c r="A170" s="40"/>
      <c r="B170" s="41"/>
      <c r="C170" s="212" t="s">
        <v>355</v>
      </c>
      <c r="D170" s="212" t="s">
        <v>163</v>
      </c>
      <c r="E170" s="213" t="s">
        <v>356</v>
      </c>
      <c r="F170" s="214" t="s">
        <v>357</v>
      </c>
      <c r="G170" s="215" t="s">
        <v>166</v>
      </c>
      <c r="H170" s="216">
        <v>2</v>
      </c>
      <c r="I170" s="217"/>
      <c r="J170" s="218">
        <f>ROUND(I170*H170,2)</f>
        <v>0</v>
      </c>
      <c r="K170" s="214" t="s">
        <v>32</v>
      </c>
      <c r="L170" s="46"/>
      <c r="M170" s="219" t="s">
        <v>32</v>
      </c>
      <c r="N170" s="220" t="s">
        <v>48</v>
      </c>
      <c r="O170" s="86"/>
      <c r="P170" s="221">
        <f>O170*H170</f>
        <v>0</v>
      </c>
      <c r="Q170" s="221">
        <v>0</v>
      </c>
      <c r="R170" s="221">
        <f>Q170*H170</f>
        <v>0</v>
      </c>
      <c r="S170" s="221">
        <v>0</v>
      </c>
      <c r="T170" s="222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3" t="s">
        <v>167</v>
      </c>
      <c r="AT170" s="223" t="s">
        <v>163</v>
      </c>
      <c r="AU170" s="223" t="s">
        <v>86</v>
      </c>
      <c r="AY170" s="18" t="s">
        <v>162</v>
      </c>
      <c r="BE170" s="224">
        <f>IF(N170="základní",J170,0)</f>
        <v>0</v>
      </c>
      <c r="BF170" s="224">
        <f>IF(N170="snížená",J170,0)</f>
        <v>0</v>
      </c>
      <c r="BG170" s="224">
        <f>IF(N170="zákl. přenesená",J170,0)</f>
        <v>0</v>
      </c>
      <c r="BH170" s="224">
        <f>IF(N170="sníž. přenesená",J170,0)</f>
        <v>0</v>
      </c>
      <c r="BI170" s="224">
        <f>IF(N170="nulová",J170,0)</f>
        <v>0</v>
      </c>
      <c r="BJ170" s="18" t="s">
        <v>84</v>
      </c>
      <c r="BK170" s="224">
        <f>ROUND(I170*H170,2)</f>
        <v>0</v>
      </c>
      <c r="BL170" s="18" t="s">
        <v>167</v>
      </c>
      <c r="BM170" s="223" t="s">
        <v>358</v>
      </c>
    </row>
    <row r="171" s="12" customFormat="1" ht="22.8" customHeight="1">
      <c r="A171" s="12"/>
      <c r="B171" s="198"/>
      <c r="C171" s="199"/>
      <c r="D171" s="200" t="s">
        <v>76</v>
      </c>
      <c r="E171" s="225" t="s">
        <v>359</v>
      </c>
      <c r="F171" s="225" t="s">
        <v>360</v>
      </c>
      <c r="G171" s="199"/>
      <c r="H171" s="199"/>
      <c r="I171" s="202"/>
      <c r="J171" s="226">
        <f>BK171</f>
        <v>0</v>
      </c>
      <c r="K171" s="199"/>
      <c r="L171" s="204"/>
      <c r="M171" s="205"/>
      <c r="N171" s="206"/>
      <c r="O171" s="206"/>
      <c r="P171" s="207">
        <f>SUM(P172:P173)</f>
        <v>0</v>
      </c>
      <c r="Q171" s="206"/>
      <c r="R171" s="207">
        <f>SUM(R172:R173)</f>
        <v>130</v>
      </c>
      <c r="S171" s="206"/>
      <c r="T171" s="208">
        <f>SUM(T172:T173)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9" t="s">
        <v>84</v>
      </c>
      <c r="AT171" s="210" t="s">
        <v>76</v>
      </c>
      <c r="AU171" s="210" t="s">
        <v>84</v>
      </c>
      <c r="AY171" s="209" t="s">
        <v>162</v>
      </c>
      <c r="BK171" s="211">
        <f>SUM(BK172:BK173)</f>
        <v>0</v>
      </c>
    </row>
    <row r="172" s="2" customFormat="1" ht="16.5" customHeight="1">
      <c r="A172" s="40"/>
      <c r="B172" s="41"/>
      <c r="C172" s="212" t="s">
        <v>361</v>
      </c>
      <c r="D172" s="212" t="s">
        <v>163</v>
      </c>
      <c r="E172" s="213" t="s">
        <v>362</v>
      </c>
      <c r="F172" s="214" t="s">
        <v>363</v>
      </c>
      <c r="G172" s="215" t="s">
        <v>166</v>
      </c>
      <c r="H172" s="216">
        <v>1</v>
      </c>
      <c r="I172" s="217"/>
      <c r="J172" s="218">
        <f>ROUND(I172*H172,2)</f>
        <v>0</v>
      </c>
      <c r="K172" s="214" t="s">
        <v>32</v>
      </c>
      <c r="L172" s="46"/>
      <c r="M172" s="219" t="s">
        <v>32</v>
      </c>
      <c r="N172" s="220" t="s">
        <v>48</v>
      </c>
      <c r="O172" s="86"/>
      <c r="P172" s="221">
        <f>O172*H172</f>
        <v>0</v>
      </c>
      <c r="Q172" s="221">
        <v>65</v>
      </c>
      <c r="R172" s="221">
        <f>Q172*H172</f>
        <v>65</v>
      </c>
      <c r="S172" s="221">
        <v>0</v>
      </c>
      <c r="T172" s="222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3" t="s">
        <v>167</v>
      </c>
      <c r="AT172" s="223" t="s">
        <v>163</v>
      </c>
      <c r="AU172" s="223" t="s">
        <v>86</v>
      </c>
      <c r="AY172" s="18" t="s">
        <v>162</v>
      </c>
      <c r="BE172" s="224">
        <f>IF(N172="základní",J172,0)</f>
        <v>0</v>
      </c>
      <c r="BF172" s="224">
        <f>IF(N172="snížená",J172,0)</f>
        <v>0</v>
      </c>
      <c r="BG172" s="224">
        <f>IF(N172="zákl. přenesená",J172,0)</f>
        <v>0</v>
      </c>
      <c r="BH172" s="224">
        <f>IF(N172="sníž. přenesená",J172,0)</f>
        <v>0</v>
      </c>
      <c r="BI172" s="224">
        <f>IF(N172="nulová",J172,0)</f>
        <v>0</v>
      </c>
      <c r="BJ172" s="18" t="s">
        <v>84</v>
      </c>
      <c r="BK172" s="224">
        <f>ROUND(I172*H172,2)</f>
        <v>0</v>
      </c>
      <c r="BL172" s="18" t="s">
        <v>167</v>
      </c>
      <c r="BM172" s="223" t="s">
        <v>364</v>
      </c>
    </row>
    <row r="173" s="2" customFormat="1" ht="16.5" customHeight="1">
      <c r="A173" s="40"/>
      <c r="B173" s="41"/>
      <c r="C173" s="212" t="s">
        <v>365</v>
      </c>
      <c r="D173" s="212" t="s">
        <v>163</v>
      </c>
      <c r="E173" s="213" t="s">
        <v>366</v>
      </c>
      <c r="F173" s="214" t="s">
        <v>363</v>
      </c>
      <c r="G173" s="215" t="s">
        <v>166</v>
      </c>
      <c r="H173" s="216">
        <v>1</v>
      </c>
      <c r="I173" s="217"/>
      <c r="J173" s="218">
        <f>ROUND(I173*H173,2)</f>
        <v>0</v>
      </c>
      <c r="K173" s="214" t="s">
        <v>32</v>
      </c>
      <c r="L173" s="46"/>
      <c r="M173" s="219" t="s">
        <v>32</v>
      </c>
      <c r="N173" s="220" t="s">
        <v>48</v>
      </c>
      <c r="O173" s="86"/>
      <c r="P173" s="221">
        <f>O173*H173</f>
        <v>0</v>
      </c>
      <c r="Q173" s="221">
        <v>65</v>
      </c>
      <c r="R173" s="221">
        <f>Q173*H173</f>
        <v>65</v>
      </c>
      <c r="S173" s="221">
        <v>0</v>
      </c>
      <c r="T173" s="222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3" t="s">
        <v>167</v>
      </c>
      <c r="AT173" s="223" t="s">
        <v>163</v>
      </c>
      <c r="AU173" s="223" t="s">
        <v>86</v>
      </c>
      <c r="AY173" s="18" t="s">
        <v>162</v>
      </c>
      <c r="BE173" s="224">
        <f>IF(N173="základní",J173,0)</f>
        <v>0</v>
      </c>
      <c r="BF173" s="224">
        <f>IF(N173="snížená",J173,0)</f>
        <v>0</v>
      </c>
      <c r="BG173" s="224">
        <f>IF(N173="zákl. přenesená",J173,0)</f>
        <v>0</v>
      </c>
      <c r="BH173" s="224">
        <f>IF(N173="sníž. přenesená",J173,0)</f>
        <v>0</v>
      </c>
      <c r="BI173" s="224">
        <f>IF(N173="nulová",J173,0)</f>
        <v>0</v>
      </c>
      <c r="BJ173" s="18" t="s">
        <v>84</v>
      </c>
      <c r="BK173" s="224">
        <f>ROUND(I173*H173,2)</f>
        <v>0</v>
      </c>
      <c r="BL173" s="18" t="s">
        <v>167</v>
      </c>
      <c r="BM173" s="223" t="s">
        <v>367</v>
      </c>
    </row>
    <row r="174" s="12" customFormat="1" ht="25.92" customHeight="1">
      <c r="A174" s="12"/>
      <c r="B174" s="198"/>
      <c r="C174" s="199"/>
      <c r="D174" s="200" t="s">
        <v>76</v>
      </c>
      <c r="E174" s="201" t="s">
        <v>368</v>
      </c>
      <c r="F174" s="201" t="s">
        <v>369</v>
      </c>
      <c r="G174" s="199"/>
      <c r="H174" s="199"/>
      <c r="I174" s="202"/>
      <c r="J174" s="203">
        <f>BK174</f>
        <v>0</v>
      </c>
      <c r="K174" s="199"/>
      <c r="L174" s="204"/>
      <c r="M174" s="205"/>
      <c r="N174" s="206"/>
      <c r="O174" s="206"/>
      <c r="P174" s="207">
        <f>P175</f>
        <v>0</v>
      </c>
      <c r="Q174" s="206"/>
      <c r="R174" s="207">
        <f>R175</f>
        <v>0</v>
      </c>
      <c r="S174" s="206"/>
      <c r="T174" s="208">
        <f>T175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9" t="s">
        <v>84</v>
      </c>
      <c r="AT174" s="210" t="s">
        <v>76</v>
      </c>
      <c r="AU174" s="210" t="s">
        <v>77</v>
      </c>
      <c r="AY174" s="209" t="s">
        <v>162</v>
      </c>
      <c r="BK174" s="211">
        <f>BK175</f>
        <v>0</v>
      </c>
    </row>
    <row r="175" s="2" customFormat="1" ht="78" customHeight="1">
      <c r="A175" s="40"/>
      <c r="B175" s="41"/>
      <c r="C175" s="212" t="s">
        <v>370</v>
      </c>
      <c r="D175" s="212" t="s">
        <v>163</v>
      </c>
      <c r="E175" s="213" t="s">
        <v>371</v>
      </c>
      <c r="F175" s="214" t="s">
        <v>372</v>
      </c>
      <c r="G175" s="215" t="s">
        <v>166</v>
      </c>
      <c r="H175" s="216">
        <v>1</v>
      </c>
      <c r="I175" s="217"/>
      <c r="J175" s="218">
        <f>ROUND(I175*H175,2)</f>
        <v>0</v>
      </c>
      <c r="K175" s="214" t="s">
        <v>32</v>
      </c>
      <c r="L175" s="46"/>
      <c r="M175" s="219" t="s">
        <v>32</v>
      </c>
      <c r="N175" s="220" t="s">
        <v>48</v>
      </c>
      <c r="O175" s="86"/>
      <c r="P175" s="221">
        <f>O175*H175</f>
        <v>0</v>
      </c>
      <c r="Q175" s="221">
        <v>0</v>
      </c>
      <c r="R175" s="221">
        <f>Q175*H175</f>
        <v>0</v>
      </c>
      <c r="S175" s="221">
        <v>0</v>
      </c>
      <c r="T175" s="222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3" t="s">
        <v>167</v>
      </c>
      <c r="AT175" s="223" t="s">
        <v>163</v>
      </c>
      <c r="AU175" s="223" t="s">
        <v>84</v>
      </c>
      <c r="AY175" s="18" t="s">
        <v>162</v>
      </c>
      <c r="BE175" s="224">
        <f>IF(N175="základní",J175,0)</f>
        <v>0</v>
      </c>
      <c r="BF175" s="224">
        <f>IF(N175="snížená",J175,0)</f>
        <v>0</v>
      </c>
      <c r="BG175" s="224">
        <f>IF(N175="zákl. přenesená",J175,0)</f>
        <v>0</v>
      </c>
      <c r="BH175" s="224">
        <f>IF(N175="sníž. přenesená",J175,0)</f>
        <v>0</v>
      </c>
      <c r="BI175" s="224">
        <f>IF(N175="nulová",J175,0)</f>
        <v>0</v>
      </c>
      <c r="BJ175" s="18" t="s">
        <v>84</v>
      </c>
      <c r="BK175" s="224">
        <f>ROUND(I175*H175,2)</f>
        <v>0</v>
      </c>
      <c r="BL175" s="18" t="s">
        <v>167</v>
      </c>
      <c r="BM175" s="223" t="s">
        <v>373</v>
      </c>
    </row>
    <row r="176" s="12" customFormat="1" ht="25.92" customHeight="1">
      <c r="A176" s="12"/>
      <c r="B176" s="198"/>
      <c r="C176" s="199"/>
      <c r="D176" s="200" t="s">
        <v>76</v>
      </c>
      <c r="E176" s="201" t="s">
        <v>374</v>
      </c>
      <c r="F176" s="201" t="s">
        <v>375</v>
      </c>
      <c r="G176" s="199"/>
      <c r="H176" s="199"/>
      <c r="I176" s="202"/>
      <c r="J176" s="203">
        <f>BK176</f>
        <v>0</v>
      </c>
      <c r="K176" s="199"/>
      <c r="L176" s="204"/>
      <c r="M176" s="205"/>
      <c r="N176" s="206"/>
      <c r="O176" s="206"/>
      <c r="P176" s="207">
        <f>P177+P178</f>
        <v>0</v>
      </c>
      <c r="Q176" s="206"/>
      <c r="R176" s="207">
        <f>R177+R178</f>
        <v>355.83999999999997</v>
      </c>
      <c r="S176" s="206"/>
      <c r="T176" s="208">
        <f>T177+T178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9" t="s">
        <v>84</v>
      </c>
      <c r="AT176" s="210" t="s">
        <v>76</v>
      </c>
      <c r="AU176" s="210" t="s">
        <v>77</v>
      </c>
      <c r="AY176" s="209" t="s">
        <v>162</v>
      </c>
      <c r="BK176" s="211">
        <f>BK177+BK178</f>
        <v>0</v>
      </c>
    </row>
    <row r="177" s="2" customFormat="1" ht="55.5" customHeight="1">
      <c r="A177" s="40"/>
      <c r="B177" s="41"/>
      <c r="C177" s="212" t="s">
        <v>376</v>
      </c>
      <c r="D177" s="212" t="s">
        <v>163</v>
      </c>
      <c r="E177" s="213" t="s">
        <v>377</v>
      </c>
      <c r="F177" s="214" t="s">
        <v>378</v>
      </c>
      <c r="G177" s="215" t="s">
        <v>166</v>
      </c>
      <c r="H177" s="216">
        <v>1</v>
      </c>
      <c r="I177" s="217"/>
      <c r="J177" s="218">
        <f>ROUND(I177*H177,2)</f>
        <v>0</v>
      </c>
      <c r="K177" s="214" t="s">
        <v>32</v>
      </c>
      <c r="L177" s="46"/>
      <c r="M177" s="219" t="s">
        <v>32</v>
      </c>
      <c r="N177" s="220" t="s">
        <v>48</v>
      </c>
      <c r="O177" s="86"/>
      <c r="P177" s="221">
        <f>O177*H177</f>
        <v>0</v>
      </c>
      <c r="Q177" s="221">
        <v>355</v>
      </c>
      <c r="R177" s="221">
        <f>Q177*H177</f>
        <v>355</v>
      </c>
      <c r="S177" s="221">
        <v>0</v>
      </c>
      <c r="T177" s="222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3" t="s">
        <v>167</v>
      </c>
      <c r="AT177" s="223" t="s">
        <v>163</v>
      </c>
      <c r="AU177" s="223" t="s">
        <v>84</v>
      </c>
      <c r="AY177" s="18" t="s">
        <v>162</v>
      </c>
      <c r="BE177" s="224">
        <f>IF(N177="základní",J177,0)</f>
        <v>0</v>
      </c>
      <c r="BF177" s="224">
        <f>IF(N177="snížená",J177,0)</f>
        <v>0</v>
      </c>
      <c r="BG177" s="224">
        <f>IF(N177="zákl. přenesená",J177,0)</f>
        <v>0</v>
      </c>
      <c r="BH177" s="224">
        <f>IF(N177="sníž. přenesená",J177,0)</f>
        <v>0</v>
      </c>
      <c r="BI177" s="224">
        <f>IF(N177="nulová",J177,0)</f>
        <v>0</v>
      </c>
      <c r="BJ177" s="18" t="s">
        <v>84</v>
      </c>
      <c r="BK177" s="224">
        <f>ROUND(I177*H177,2)</f>
        <v>0</v>
      </c>
      <c r="BL177" s="18" t="s">
        <v>167</v>
      </c>
      <c r="BM177" s="223" t="s">
        <v>379</v>
      </c>
    </row>
    <row r="178" s="12" customFormat="1" ht="22.8" customHeight="1">
      <c r="A178" s="12"/>
      <c r="B178" s="198"/>
      <c r="C178" s="199"/>
      <c r="D178" s="200" t="s">
        <v>76</v>
      </c>
      <c r="E178" s="225" t="s">
        <v>380</v>
      </c>
      <c r="F178" s="225" t="s">
        <v>381</v>
      </c>
      <c r="G178" s="199"/>
      <c r="H178" s="199"/>
      <c r="I178" s="202"/>
      <c r="J178" s="226">
        <f>BK178</f>
        <v>0</v>
      </c>
      <c r="K178" s="199"/>
      <c r="L178" s="204"/>
      <c r="M178" s="205"/>
      <c r="N178" s="206"/>
      <c r="O178" s="206"/>
      <c r="P178" s="207">
        <f>P179</f>
        <v>0</v>
      </c>
      <c r="Q178" s="206"/>
      <c r="R178" s="207">
        <f>R179</f>
        <v>0.83999999999999997</v>
      </c>
      <c r="S178" s="206"/>
      <c r="T178" s="208">
        <f>T179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9" t="s">
        <v>84</v>
      </c>
      <c r="AT178" s="210" t="s">
        <v>76</v>
      </c>
      <c r="AU178" s="210" t="s">
        <v>84</v>
      </c>
      <c r="AY178" s="209" t="s">
        <v>162</v>
      </c>
      <c r="BK178" s="211">
        <f>BK179</f>
        <v>0</v>
      </c>
    </row>
    <row r="179" s="2" customFormat="1" ht="16.5" customHeight="1">
      <c r="A179" s="40"/>
      <c r="B179" s="41"/>
      <c r="C179" s="212" t="s">
        <v>382</v>
      </c>
      <c r="D179" s="212" t="s">
        <v>163</v>
      </c>
      <c r="E179" s="213" t="s">
        <v>383</v>
      </c>
      <c r="F179" s="214" t="s">
        <v>384</v>
      </c>
      <c r="G179" s="215" t="s">
        <v>166</v>
      </c>
      <c r="H179" s="216">
        <v>1</v>
      </c>
      <c r="I179" s="217"/>
      <c r="J179" s="218">
        <f>ROUND(I179*H179,2)</f>
        <v>0</v>
      </c>
      <c r="K179" s="214" t="s">
        <v>32</v>
      </c>
      <c r="L179" s="46"/>
      <c r="M179" s="219" t="s">
        <v>32</v>
      </c>
      <c r="N179" s="220" t="s">
        <v>48</v>
      </c>
      <c r="O179" s="86"/>
      <c r="P179" s="221">
        <f>O179*H179</f>
        <v>0</v>
      </c>
      <c r="Q179" s="221">
        <v>0.83999999999999997</v>
      </c>
      <c r="R179" s="221">
        <f>Q179*H179</f>
        <v>0.83999999999999997</v>
      </c>
      <c r="S179" s="221">
        <v>0</v>
      </c>
      <c r="T179" s="222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3" t="s">
        <v>167</v>
      </c>
      <c r="AT179" s="223" t="s">
        <v>163</v>
      </c>
      <c r="AU179" s="223" t="s">
        <v>86</v>
      </c>
      <c r="AY179" s="18" t="s">
        <v>162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8" t="s">
        <v>84</v>
      </c>
      <c r="BK179" s="224">
        <f>ROUND(I179*H179,2)</f>
        <v>0</v>
      </c>
      <c r="BL179" s="18" t="s">
        <v>167</v>
      </c>
      <c r="BM179" s="223" t="s">
        <v>385</v>
      </c>
    </row>
    <row r="180" s="12" customFormat="1" ht="25.92" customHeight="1">
      <c r="A180" s="12"/>
      <c r="B180" s="198"/>
      <c r="C180" s="199"/>
      <c r="D180" s="200" t="s">
        <v>76</v>
      </c>
      <c r="E180" s="201" t="s">
        <v>386</v>
      </c>
      <c r="F180" s="201" t="s">
        <v>387</v>
      </c>
      <c r="G180" s="199"/>
      <c r="H180" s="199"/>
      <c r="I180" s="202"/>
      <c r="J180" s="203">
        <f>BK180</f>
        <v>0</v>
      </c>
      <c r="K180" s="199"/>
      <c r="L180" s="204"/>
      <c r="M180" s="205"/>
      <c r="N180" s="206"/>
      <c r="O180" s="206"/>
      <c r="P180" s="207">
        <f>SUM(P181:P200)</f>
        <v>0</v>
      </c>
      <c r="Q180" s="206"/>
      <c r="R180" s="207">
        <f>SUM(R181:R200)</f>
        <v>7</v>
      </c>
      <c r="S180" s="206"/>
      <c r="T180" s="208">
        <f>SUM(T181:T200)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09" t="s">
        <v>84</v>
      </c>
      <c r="AT180" s="210" t="s">
        <v>76</v>
      </c>
      <c r="AU180" s="210" t="s">
        <v>77</v>
      </c>
      <c r="AY180" s="209" t="s">
        <v>162</v>
      </c>
      <c r="BK180" s="211">
        <f>SUM(BK181:BK200)</f>
        <v>0</v>
      </c>
    </row>
    <row r="181" s="2" customFormat="1" ht="16.5" customHeight="1">
      <c r="A181" s="40"/>
      <c r="B181" s="41"/>
      <c r="C181" s="212" t="s">
        <v>388</v>
      </c>
      <c r="D181" s="212" t="s">
        <v>163</v>
      </c>
      <c r="E181" s="213" t="s">
        <v>389</v>
      </c>
      <c r="F181" s="214" t="s">
        <v>390</v>
      </c>
      <c r="G181" s="215" t="s">
        <v>166</v>
      </c>
      <c r="H181" s="216">
        <v>12</v>
      </c>
      <c r="I181" s="217"/>
      <c r="J181" s="218">
        <f>ROUND(I181*H181,2)</f>
        <v>0</v>
      </c>
      <c r="K181" s="214" t="s">
        <v>32</v>
      </c>
      <c r="L181" s="46"/>
      <c r="M181" s="219" t="s">
        <v>32</v>
      </c>
      <c r="N181" s="220" t="s">
        <v>48</v>
      </c>
      <c r="O181" s="86"/>
      <c r="P181" s="221">
        <f>O181*H181</f>
        <v>0</v>
      </c>
      <c r="Q181" s="221">
        <v>0</v>
      </c>
      <c r="R181" s="221">
        <f>Q181*H181</f>
        <v>0</v>
      </c>
      <c r="S181" s="221">
        <v>0</v>
      </c>
      <c r="T181" s="222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3" t="s">
        <v>167</v>
      </c>
      <c r="AT181" s="223" t="s">
        <v>163</v>
      </c>
      <c r="AU181" s="223" t="s">
        <v>84</v>
      </c>
      <c r="AY181" s="18" t="s">
        <v>162</v>
      </c>
      <c r="BE181" s="224">
        <f>IF(N181="základní",J181,0)</f>
        <v>0</v>
      </c>
      <c r="BF181" s="224">
        <f>IF(N181="snížená",J181,0)</f>
        <v>0</v>
      </c>
      <c r="BG181" s="224">
        <f>IF(N181="zákl. přenesená",J181,0)</f>
        <v>0</v>
      </c>
      <c r="BH181" s="224">
        <f>IF(N181="sníž. přenesená",J181,0)</f>
        <v>0</v>
      </c>
      <c r="BI181" s="224">
        <f>IF(N181="nulová",J181,0)</f>
        <v>0</v>
      </c>
      <c r="BJ181" s="18" t="s">
        <v>84</v>
      </c>
      <c r="BK181" s="224">
        <f>ROUND(I181*H181,2)</f>
        <v>0</v>
      </c>
      <c r="BL181" s="18" t="s">
        <v>167</v>
      </c>
      <c r="BM181" s="223" t="s">
        <v>391</v>
      </c>
    </row>
    <row r="182" s="2" customFormat="1" ht="16.5" customHeight="1">
      <c r="A182" s="40"/>
      <c r="B182" s="41"/>
      <c r="C182" s="212" t="s">
        <v>392</v>
      </c>
      <c r="D182" s="212" t="s">
        <v>163</v>
      </c>
      <c r="E182" s="213" t="s">
        <v>393</v>
      </c>
      <c r="F182" s="214" t="s">
        <v>394</v>
      </c>
      <c r="G182" s="215" t="s">
        <v>166</v>
      </c>
      <c r="H182" s="216">
        <v>1</v>
      </c>
      <c r="I182" s="217"/>
      <c r="J182" s="218">
        <f>ROUND(I182*H182,2)</f>
        <v>0</v>
      </c>
      <c r="K182" s="214" t="s">
        <v>32</v>
      </c>
      <c r="L182" s="46"/>
      <c r="M182" s="219" t="s">
        <v>32</v>
      </c>
      <c r="N182" s="220" t="s">
        <v>48</v>
      </c>
      <c r="O182" s="86"/>
      <c r="P182" s="221">
        <f>O182*H182</f>
        <v>0</v>
      </c>
      <c r="Q182" s="221">
        <v>0</v>
      </c>
      <c r="R182" s="221">
        <f>Q182*H182</f>
        <v>0</v>
      </c>
      <c r="S182" s="221">
        <v>0</v>
      </c>
      <c r="T182" s="222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3" t="s">
        <v>167</v>
      </c>
      <c r="AT182" s="223" t="s">
        <v>163</v>
      </c>
      <c r="AU182" s="223" t="s">
        <v>84</v>
      </c>
      <c r="AY182" s="18" t="s">
        <v>162</v>
      </c>
      <c r="BE182" s="224">
        <f>IF(N182="základní",J182,0)</f>
        <v>0</v>
      </c>
      <c r="BF182" s="224">
        <f>IF(N182="snížená",J182,0)</f>
        <v>0</v>
      </c>
      <c r="BG182" s="224">
        <f>IF(N182="zákl. přenesená",J182,0)</f>
        <v>0</v>
      </c>
      <c r="BH182" s="224">
        <f>IF(N182="sníž. přenesená",J182,0)</f>
        <v>0</v>
      </c>
      <c r="BI182" s="224">
        <f>IF(N182="nulová",J182,0)</f>
        <v>0</v>
      </c>
      <c r="BJ182" s="18" t="s">
        <v>84</v>
      </c>
      <c r="BK182" s="224">
        <f>ROUND(I182*H182,2)</f>
        <v>0</v>
      </c>
      <c r="BL182" s="18" t="s">
        <v>167</v>
      </c>
      <c r="BM182" s="223" t="s">
        <v>395</v>
      </c>
    </row>
    <row r="183" s="2" customFormat="1" ht="16.5" customHeight="1">
      <c r="A183" s="40"/>
      <c r="B183" s="41"/>
      <c r="C183" s="212" t="s">
        <v>396</v>
      </c>
      <c r="D183" s="212" t="s">
        <v>163</v>
      </c>
      <c r="E183" s="213" t="s">
        <v>397</v>
      </c>
      <c r="F183" s="214" t="s">
        <v>398</v>
      </c>
      <c r="G183" s="215" t="s">
        <v>166</v>
      </c>
      <c r="H183" s="216">
        <v>1</v>
      </c>
      <c r="I183" s="217"/>
      <c r="J183" s="218">
        <f>ROUND(I183*H183,2)</f>
        <v>0</v>
      </c>
      <c r="K183" s="214" t="s">
        <v>32</v>
      </c>
      <c r="L183" s="46"/>
      <c r="M183" s="219" t="s">
        <v>32</v>
      </c>
      <c r="N183" s="220" t="s">
        <v>48</v>
      </c>
      <c r="O183" s="86"/>
      <c r="P183" s="221">
        <f>O183*H183</f>
        <v>0</v>
      </c>
      <c r="Q183" s="221">
        <v>0</v>
      </c>
      <c r="R183" s="221">
        <f>Q183*H183</f>
        <v>0</v>
      </c>
      <c r="S183" s="221">
        <v>0</v>
      </c>
      <c r="T183" s="222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3" t="s">
        <v>167</v>
      </c>
      <c r="AT183" s="223" t="s">
        <v>163</v>
      </c>
      <c r="AU183" s="223" t="s">
        <v>84</v>
      </c>
      <c r="AY183" s="18" t="s">
        <v>162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18" t="s">
        <v>84</v>
      </c>
      <c r="BK183" s="224">
        <f>ROUND(I183*H183,2)</f>
        <v>0</v>
      </c>
      <c r="BL183" s="18" t="s">
        <v>167</v>
      </c>
      <c r="BM183" s="223" t="s">
        <v>399</v>
      </c>
    </row>
    <row r="184" s="2" customFormat="1" ht="16.5" customHeight="1">
      <c r="A184" s="40"/>
      <c r="B184" s="41"/>
      <c r="C184" s="212" t="s">
        <v>400</v>
      </c>
      <c r="D184" s="212" t="s">
        <v>163</v>
      </c>
      <c r="E184" s="213" t="s">
        <v>401</v>
      </c>
      <c r="F184" s="214" t="s">
        <v>394</v>
      </c>
      <c r="G184" s="215" t="s">
        <v>166</v>
      </c>
      <c r="H184" s="216">
        <v>1</v>
      </c>
      <c r="I184" s="217"/>
      <c r="J184" s="218">
        <f>ROUND(I184*H184,2)</f>
        <v>0</v>
      </c>
      <c r="K184" s="214" t="s">
        <v>32</v>
      </c>
      <c r="L184" s="46"/>
      <c r="M184" s="219" t="s">
        <v>32</v>
      </c>
      <c r="N184" s="220" t="s">
        <v>48</v>
      </c>
      <c r="O184" s="86"/>
      <c r="P184" s="221">
        <f>O184*H184</f>
        <v>0</v>
      </c>
      <c r="Q184" s="221">
        <v>0</v>
      </c>
      <c r="R184" s="221">
        <f>Q184*H184</f>
        <v>0</v>
      </c>
      <c r="S184" s="221">
        <v>0</v>
      </c>
      <c r="T184" s="222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3" t="s">
        <v>167</v>
      </c>
      <c r="AT184" s="223" t="s">
        <v>163</v>
      </c>
      <c r="AU184" s="223" t="s">
        <v>84</v>
      </c>
      <c r="AY184" s="18" t="s">
        <v>162</v>
      </c>
      <c r="BE184" s="224">
        <f>IF(N184="základní",J184,0)</f>
        <v>0</v>
      </c>
      <c r="BF184" s="224">
        <f>IF(N184="snížená",J184,0)</f>
        <v>0</v>
      </c>
      <c r="BG184" s="224">
        <f>IF(N184="zákl. přenesená",J184,0)</f>
        <v>0</v>
      </c>
      <c r="BH184" s="224">
        <f>IF(N184="sníž. přenesená",J184,0)</f>
        <v>0</v>
      </c>
      <c r="BI184" s="224">
        <f>IF(N184="nulová",J184,0)</f>
        <v>0</v>
      </c>
      <c r="BJ184" s="18" t="s">
        <v>84</v>
      </c>
      <c r="BK184" s="224">
        <f>ROUND(I184*H184,2)</f>
        <v>0</v>
      </c>
      <c r="BL184" s="18" t="s">
        <v>167</v>
      </c>
      <c r="BM184" s="223" t="s">
        <v>402</v>
      </c>
    </row>
    <row r="185" s="2" customFormat="1" ht="16.5" customHeight="1">
      <c r="A185" s="40"/>
      <c r="B185" s="41"/>
      <c r="C185" s="212" t="s">
        <v>403</v>
      </c>
      <c r="D185" s="212" t="s">
        <v>163</v>
      </c>
      <c r="E185" s="213" t="s">
        <v>404</v>
      </c>
      <c r="F185" s="214" t="s">
        <v>390</v>
      </c>
      <c r="G185" s="215" t="s">
        <v>166</v>
      </c>
      <c r="H185" s="216">
        <v>22</v>
      </c>
      <c r="I185" s="217"/>
      <c r="J185" s="218">
        <f>ROUND(I185*H185,2)</f>
        <v>0</v>
      </c>
      <c r="K185" s="214" t="s">
        <v>32</v>
      </c>
      <c r="L185" s="46"/>
      <c r="M185" s="219" t="s">
        <v>32</v>
      </c>
      <c r="N185" s="220" t="s">
        <v>48</v>
      </c>
      <c r="O185" s="86"/>
      <c r="P185" s="221">
        <f>O185*H185</f>
        <v>0</v>
      </c>
      <c r="Q185" s="221">
        <v>0</v>
      </c>
      <c r="R185" s="221">
        <f>Q185*H185</f>
        <v>0</v>
      </c>
      <c r="S185" s="221">
        <v>0</v>
      </c>
      <c r="T185" s="222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3" t="s">
        <v>167</v>
      </c>
      <c r="AT185" s="223" t="s">
        <v>163</v>
      </c>
      <c r="AU185" s="223" t="s">
        <v>84</v>
      </c>
      <c r="AY185" s="18" t="s">
        <v>162</v>
      </c>
      <c r="BE185" s="224">
        <f>IF(N185="základní",J185,0)</f>
        <v>0</v>
      </c>
      <c r="BF185" s="224">
        <f>IF(N185="snížená",J185,0)</f>
        <v>0</v>
      </c>
      <c r="BG185" s="224">
        <f>IF(N185="zákl. přenesená",J185,0)</f>
        <v>0</v>
      </c>
      <c r="BH185" s="224">
        <f>IF(N185="sníž. přenesená",J185,0)</f>
        <v>0</v>
      </c>
      <c r="BI185" s="224">
        <f>IF(N185="nulová",J185,0)</f>
        <v>0</v>
      </c>
      <c r="BJ185" s="18" t="s">
        <v>84</v>
      </c>
      <c r="BK185" s="224">
        <f>ROUND(I185*H185,2)</f>
        <v>0</v>
      </c>
      <c r="BL185" s="18" t="s">
        <v>167</v>
      </c>
      <c r="BM185" s="223" t="s">
        <v>405</v>
      </c>
    </row>
    <row r="186" s="2" customFormat="1" ht="16.5" customHeight="1">
      <c r="A186" s="40"/>
      <c r="B186" s="41"/>
      <c r="C186" s="212" t="s">
        <v>406</v>
      </c>
      <c r="D186" s="212" t="s">
        <v>163</v>
      </c>
      <c r="E186" s="213" t="s">
        <v>407</v>
      </c>
      <c r="F186" s="214" t="s">
        <v>408</v>
      </c>
      <c r="G186" s="215" t="s">
        <v>166</v>
      </c>
      <c r="H186" s="216">
        <v>1</v>
      </c>
      <c r="I186" s="217"/>
      <c r="J186" s="218">
        <f>ROUND(I186*H186,2)</f>
        <v>0</v>
      </c>
      <c r="K186" s="214" t="s">
        <v>32</v>
      </c>
      <c r="L186" s="46"/>
      <c r="M186" s="219" t="s">
        <v>32</v>
      </c>
      <c r="N186" s="220" t="s">
        <v>48</v>
      </c>
      <c r="O186" s="86"/>
      <c r="P186" s="221">
        <f>O186*H186</f>
        <v>0</v>
      </c>
      <c r="Q186" s="221">
        <v>0</v>
      </c>
      <c r="R186" s="221">
        <f>Q186*H186</f>
        <v>0</v>
      </c>
      <c r="S186" s="221">
        <v>0</v>
      </c>
      <c r="T186" s="222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3" t="s">
        <v>167</v>
      </c>
      <c r="AT186" s="223" t="s">
        <v>163</v>
      </c>
      <c r="AU186" s="223" t="s">
        <v>84</v>
      </c>
      <c r="AY186" s="18" t="s">
        <v>162</v>
      </c>
      <c r="BE186" s="224">
        <f>IF(N186="základní",J186,0)</f>
        <v>0</v>
      </c>
      <c r="BF186" s="224">
        <f>IF(N186="snížená",J186,0)</f>
        <v>0</v>
      </c>
      <c r="BG186" s="224">
        <f>IF(N186="zákl. přenesená",J186,0)</f>
        <v>0</v>
      </c>
      <c r="BH186" s="224">
        <f>IF(N186="sníž. přenesená",J186,0)</f>
        <v>0</v>
      </c>
      <c r="BI186" s="224">
        <f>IF(N186="nulová",J186,0)</f>
        <v>0</v>
      </c>
      <c r="BJ186" s="18" t="s">
        <v>84</v>
      </c>
      <c r="BK186" s="224">
        <f>ROUND(I186*H186,2)</f>
        <v>0</v>
      </c>
      <c r="BL186" s="18" t="s">
        <v>167</v>
      </c>
      <c r="BM186" s="223" t="s">
        <v>409</v>
      </c>
    </row>
    <row r="187" s="2" customFormat="1" ht="16.5" customHeight="1">
      <c r="A187" s="40"/>
      <c r="B187" s="41"/>
      <c r="C187" s="212" t="s">
        <v>167</v>
      </c>
      <c r="D187" s="212" t="s">
        <v>163</v>
      </c>
      <c r="E187" s="213" t="s">
        <v>410</v>
      </c>
      <c r="F187" s="214" t="s">
        <v>398</v>
      </c>
      <c r="G187" s="215" t="s">
        <v>166</v>
      </c>
      <c r="H187" s="216">
        <v>1</v>
      </c>
      <c r="I187" s="217"/>
      <c r="J187" s="218">
        <f>ROUND(I187*H187,2)</f>
        <v>0</v>
      </c>
      <c r="K187" s="214" t="s">
        <v>32</v>
      </c>
      <c r="L187" s="46"/>
      <c r="M187" s="219" t="s">
        <v>32</v>
      </c>
      <c r="N187" s="220" t="s">
        <v>48</v>
      </c>
      <c r="O187" s="86"/>
      <c r="P187" s="221">
        <f>O187*H187</f>
        <v>0</v>
      </c>
      <c r="Q187" s="221">
        <v>0</v>
      </c>
      <c r="R187" s="221">
        <f>Q187*H187</f>
        <v>0</v>
      </c>
      <c r="S187" s="221">
        <v>0</v>
      </c>
      <c r="T187" s="222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23" t="s">
        <v>167</v>
      </c>
      <c r="AT187" s="223" t="s">
        <v>163</v>
      </c>
      <c r="AU187" s="223" t="s">
        <v>84</v>
      </c>
      <c r="AY187" s="18" t="s">
        <v>162</v>
      </c>
      <c r="BE187" s="224">
        <f>IF(N187="základní",J187,0)</f>
        <v>0</v>
      </c>
      <c r="BF187" s="224">
        <f>IF(N187="snížená",J187,0)</f>
        <v>0</v>
      </c>
      <c r="BG187" s="224">
        <f>IF(N187="zákl. přenesená",J187,0)</f>
        <v>0</v>
      </c>
      <c r="BH187" s="224">
        <f>IF(N187="sníž. přenesená",J187,0)</f>
        <v>0</v>
      </c>
      <c r="BI187" s="224">
        <f>IF(N187="nulová",J187,0)</f>
        <v>0</v>
      </c>
      <c r="BJ187" s="18" t="s">
        <v>84</v>
      </c>
      <c r="BK187" s="224">
        <f>ROUND(I187*H187,2)</f>
        <v>0</v>
      </c>
      <c r="BL187" s="18" t="s">
        <v>167</v>
      </c>
      <c r="BM187" s="223" t="s">
        <v>411</v>
      </c>
    </row>
    <row r="188" s="2" customFormat="1" ht="16.5" customHeight="1">
      <c r="A188" s="40"/>
      <c r="B188" s="41"/>
      <c r="C188" s="212" t="s">
        <v>412</v>
      </c>
      <c r="D188" s="212" t="s">
        <v>163</v>
      </c>
      <c r="E188" s="213" t="s">
        <v>413</v>
      </c>
      <c r="F188" s="214" t="s">
        <v>390</v>
      </c>
      <c r="G188" s="215" t="s">
        <v>166</v>
      </c>
      <c r="H188" s="216">
        <v>6</v>
      </c>
      <c r="I188" s="217"/>
      <c r="J188" s="218">
        <f>ROUND(I188*H188,2)</f>
        <v>0</v>
      </c>
      <c r="K188" s="214" t="s">
        <v>32</v>
      </c>
      <c r="L188" s="46"/>
      <c r="M188" s="219" t="s">
        <v>32</v>
      </c>
      <c r="N188" s="220" t="s">
        <v>48</v>
      </c>
      <c r="O188" s="86"/>
      <c r="P188" s="221">
        <f>O188*H188</f>
        <v>0</v>
      </c>
      <c r="Q188" s="221">
        <v>0</v>
      </c>
      <c r="R188" s="221">
        <f>Q188*H188</f>
        <v>0</v>
      </c>
      <c r="S188" s="221">
        <v>0</v>
      </c>
      <c r="T188" s="222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3" t="s">
        <v>167</v>
      </c>
      <c r="AT188" s="223" t="s">
        <v>163</v>
      </c>
      <c r="AU188" s="223" t="s">
        <v>84</v>
      </c>
      <c r="AY188" s="18" t="s">
        <v>162</v>
      </c>
      <c r="BE188" s="224">
        <f>IF(N188="základní",J188,0)</f>
        <v>0</v>
      </c>
      <c r="BF188" s="224">
        <f>IF(N188="snížená",J188,0)</f>
        <v>0</v>
      </c>
      <c r="BG188" s="224">
        <f>IF(N188="zákl. přenesená",J188,0)</f>
        <v>0</v>
      </c>
      <c r="BH188" s="224">
        <f>IF(N188="sníž. přenesená",J188,0)</f>
        <v>0</v>
      </c>
      <c r="BI188" s="224">
        <f>IF(N188="nulová",J188,0)</f>
        <v>0</v>
      </c>
      <c r="BJ188" s="18" t="s">
        <v>84</v>
      </c>
      <c r="BK188" s="224">
        <f>ROUND(I188*H188,2)</f>
        <v>0</v>
      </c>
      <c r="BL188" s="18" t="s">
        <v>167</v>
      </c>
      <c r="BM188" s="223" t="s">
        <v>414</v>
      </c>
    </row>
    <row r="189" s="2" customFormat="1" ht="16.5" customHeight="1">
      <c r="A189" s="40"/>
      <c r="B189" s="41"/>
      <c r="C189" s="212" t="s">
        <v>415</v>
      </c>
      <c r="D189" s="212" t="s">
        <v>163</v>
      </c>
      <c r="E189" s="213" t="s">
        <v>416</v>
      </c>
      <c r="F189" s="214" t="s">
        <v>417</v>
      </c>
      <c r="G189" s="215" t="s">
        <v>166</v>
      </c>
      <c r="H189" s="216">
        <v>8</v>
      </c>
      <c r="I189" s="217"/>
      <c r="J189" s="218">
        <f>ROUND(I189*H189,2)</f>
        <v>0</v>
      </c>
      <c r="K189" s="214" t="s">
        <v>32</v>
      </c>
      <c r="L189" s="46"/>
      <c r="M189" s="219" t="s">
        <v>32</v>
      </c>
      <c r="N189" s="220" t="s">
        <v>48</v>
      </c>
      <c r="O189" s="86"/>
      <c r="P189" s="221">
        <f>O189*H189</f>
        <v>0</v>
      </c>
      <c r="Q189" s="221">
        <v>0</v>
      </c>
      <c r="R189" s="221">
        <f>Q189*H189</f>
        <v>0</v>
      </c>
      <c r="S189" s="221">
        <v>0</v>
      </c>
      <c r="T189" s="222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3" t="s">
        <v>167</v>
      </c>
      <c r="AT189" s="223" t="s">
        <v>163</v>
      </c>
      <c r="AU189" s="223" t="s">
        <v>84</v>
      </c>
      <c r="AY189" s="18" t="s">
        <v>162</v>
      </c>
      <c r="BE189" s="224">
        <f>IF(N189="základní",J189,0)</f>
        <v>0</v>
      </c>
      <c r="BF189" s="224">
        <f>IF(N189="snížená",J189,0)</f>
        <v>0</v>
      </c>
      <c r="BG189" s="224">
        <f>IF(N189="zákl. přenesená",J189,0)</f>
        <v>0</v>
      </c>
      <c r="BH189" s="224">
        <f>IF(N189="sníž. přenesená",J189,0)</f>
        <v>0</v>
      </c>
      <c r="BI189" s="224">
        <f>IF(N189="nulová",J189,0)</f>
        <v>0</v>
      </c>
      <c r="BJ189" s="18" t="s">
        <v>84</v>
      </c>
      <c r="BK189" s="224">
        <f>ROUND(I189*H189,2)</f>
        <v>0</v>
      </c>
      <c r="BL189" s="18" t="s">
        <v>167</v>
      </c>
      <c r="BM189" s="223" t="s">
        <v>418</v>
      </c>
    </row>
    <row r="190" s="2" customFormat="1" ht="16.5" customHeight="1">
      <c r="A190" s="40"/>
      <c r="B190" s="41"/>
      <c r="C190" s="212" t="s">
        <v>419</v>
      </c>
      <c r="D190" s="212" t="s">
        <v>163</v>
      </c>
      <c r="E190" s="213" t="s">
        <v>420</v>
      </c>
      <c r="F190" s="214" t="s">
        <v>390</v>
      </c>
      <c r="G190" s="215" t="s">
        <v>166</v>
      </c>
      <c r="H190" s="216">
        <v>1</v>
      </c>
      <c r="I190" s="217"/>
      <c r="J190" s="218">
        <f>ROUND(I190*H190,2)</f>
        <v>0</v>
      </c>
      <c r="K190" s="214" t="s">
        <v>32</v>
      </c>
      <c r="L190" s="46"/>
      <c r="M190" s="219" t="s">
        <v>32</v>
      </c>
      <c r="N190" s="220" t="s">
        <v>48</v>
      </c>
      <c r="O190" s="86"/>
      <c r="P190" s="221">
        <f>O190*H190</f>
        <v>0</v>
      </c>
      <c r="Q190" s="221">
        <v>0</v>
      </c>
      <c r="R190" s="221">
        <f>Q190*H190</f>
        <v>0</v>
      </c>
      <c r="S190" s="221">
        <v>0</v>
      </c>
      <c r="T190" s="222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3" t="s">
        <v>167</v>
      </c>
      <c r="AT190" s="223" t="s">
        <v>163</v>
      </c>
      <c r="AU190" s="223" t="s">
        <v>84</v>
      </c>
      <c r="AY190" s="18" t="s">
        <v>162</v>
      </c>
      <c r="BE190" s="224">
        <f>IF(N190="základní",J190,0)</f>
        <v>0</v>
      </c>
      <c r="BF190" s="224">
        <f>IF(N190="snížená",J190,0)</f>
        <v>0</v>
      </c>
      <c r="BG190" s="224">
        <f>IF(N190="zákl. přenesená",J190,0)</f>
        <v>0</v>
      </c>
      <c r="BH190" s="224">
        <f>IF(N190="sníž. přenesená",J190,0)</f>
        <v>0</v>
      </c>
      <c r="BI190" s="224">
        <f>IF(N190="nulová",J190,0)</f>
        <v>0</v>
      </c>
      <c r="BJ190" s="18" t="s">
        <v>84</v>
      </c>
      <c r="BK190" s="224">
        <f>ROUND(I190*H190,2)</f>
        <v>0</v>
      </c>
      <c r="BL190" s="18" t="s">
        <v>167</v>
      </c>
      <c r="BM190" s="223" t="s">
        <v>421</v>
      </c>
    </row>
    <row r="191" s="2" customFormat="1" ht="16.5" customHeight="1">
      <c r="A191" s="40"/>
      <c r="B191" s="41"/>
      <c r="C191" s="212" t="s">
        <v>422</v>
      </c>
      <c r="D191" s="212" t="s">
        <v>163</v>
      </c>
      <c r="E191" s="213" t="s">
        <v>423</v>
      </c>
      <c r="F191" s="214" t="s">
        <v>390</v>
      </c>
      <c r="G191" s="215" t="s">
        <v>166</v>
      </c>
      <c r="H191" s="216">
        <v>1</v>
      </c>
      <c r="I191" s="217"/>
      <c r="J191" s="218">
        <f>ROUND(I191*H191,2)</f>
        <v>0</v>
      </c>
      <c r="K191" s="214" t="s">
        <v>32</v>
      </c>
      <c r="L191" s="46"/>
      <c r="M191" s="219" t="s">
        <v>32</v>
      </c>
      <c r="N191" s="220" t="s">
        <v>48</v>
      </c>
      <c r="O191" s="86"/>
      <c r="P191" s="221">
        <f>O191*H191</f>
        <v>0</v>
      </c>
      <c r="Q191" s="221">
        <v>0</v>
      </c>
      <c r="R191" s="221">
        <f>Q191*H191</f>
        <v>0</v>
      </c>
      <c r="S191" s="221">
        <v>0</v>
      </c>
      <c r="T191" s="222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23" t="s">
        <v>167</v>
      </c>
      <c r="AT191" s="223" t="s">
        <v>163</v>
      </c>
      <c r="AU191" s="223" t="s">
        <v>84</v>
      </c>
      <c r="AY191" s="18" t="s">
        <v>162</v>
      </c>
      <c r="BE191" s="224">
        <f>IF(N191="základní",J191,0)</f>
        <v>0</v>
      </c>
      <c r="BF191" s="224">
        <f>IF(N191="snížená",J191,0)</f>
        <v>0</v>
      </c>
      <c r="BG191" s="224">
        <f>IF(N191="zákl. přenesená",J191,0)</f>
        <v>0</v>
      </c>
      <c r="BH191" s="224">
        <f>IF(N191="sníž. přenesená",J191,0)</f>
        <v>0</v>
      </c>
      <c r="BI191" s="224">
        <f>IF(N191="nulová",J191,0)</f>
        <v>0</v>
      </c>
      <c r="BJ191" s="18" t="s">
        <v>84</v>
      </c>
      <c r="BK191" s="224">
        <f>ROUND(I191*H191,2)</f>
        <v>0</v>
      </c>
      <c r="BL191" s="18" t="s">
        <v>167</v>
      </c>
      <c r="BM191" s="223" t="s">
        <v>424</v>
      </c>
    </row>
    <row r="192" s="2" customFormat="1" ht="16.5" customHeight="1">
      <c r="A192" s="40"/>
      <c r="B192" s="41"/>
      <c r="C192" s="212" t="s">
        <v>425</v>
      </c>
      <c r="D192" s="212" t="s">
        <v>163</v>
      </c>
      <c r="E192" s="213" t="s">
        <v>426</v>
      </c>
      <c r="F192" s="214" t="s">
        <v>398</v>
      </c>
      <c r="G192" s="215" t="s">
        <v>166</v>
      </c>
      <c r="H192" s="216">
        <v>1</v>
      </c>
      <c r="I192" s="217"/>
      <c r="J192" s="218">
        <f>ROUND(I192*H192,2)</f>
        <v>0</v>
      </c>
      <c r="K192" s="214" t="s">
        <v>32</v>
      </c>
      <c r="L192" s="46"/>
      <c r="M192" s="219" t="s">
        <v>32</v>
      </c>
      <c r="N192" s="220" t="s">
        <v>48</v>
      </c>
      <c r="O192" s="86"/>
      <c r="P192" s="221">
        <f>O192*H192</f>
        <v>0</v>
      </c>
      <c r="Q192" s="221">
        <v>0</v>
      </c>
      <c r="R192" s="221">
        <f>Q192*H192</f>
        <v>0</v>
      </c>
      <c r="S192" s="221">
        <v>0</v>
      </c>
      <c r="T192" s="222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23" t="s">
        <v>167</v>
      </c>
      <c r="AT192" s="223" t="s">
        <v>163</v>
      </c>
      <c r="AU192" s="223" t="s">
        <v>84</v>
      </c>
      <c r="AY192" s="18" t="s">
        <v>162</v>
      </c>
      <c r="BE192" s="224">
        <f>IF(N192="základní",J192,0)</f>
        <v>0</v>
      </c>
      <c r="BF192" s="224">
        <f>IF(N192="snížená",J192,0)</f>
        <v>0</v>
      </c>
      <c r="BG192" s="224">
        <f>IF(N192="zákl. přenesená",J192,0)</f>
        <v>0</v>
      </c>
      <c r="BH192" s="224">
        <f>IF(N192="sníž. přenesená",J192,0)</f>
        <v>0</v>
      </c>
      <c r="BI192" s="224">
        <f>IF(N192="nulová",J192,0)</f>
        <v>0</v>
      </c>
      <c r="BJ192" s="18" t="s">
        <v>84</v>
      </c>
      <c r="BK192" s="224">
        <f>ROUND(I192*H192,2)</f>
        <v>0</v>
      </c>
      <c r="BL192" s="18" t="s">
        <v>167</v>
      </c>
      <c r="BM192" s="223" t="s">
        <v>427</v>
      </c>
    </row>
    <row r="193" s="2" customFormat="1" ht="16.5" customHeight="1">
      <c r="A193" s="40"/>
      <c r="B193" s="41"/>
      <c r="C193" s="212" t="s">
        <v>428</v>
      </c>
      <c r="D193" s="212" t="s">
        <v>163</v>
      </c>
      <c r="E193" s="213" t="s">
        <v>429</v>
      </c>
      <c r="F193" s="214" t="s">
        <v>408</v>
      </c>
      <c r="G193" s="215" t="s">
        <v>166</v>
      </c>
      <c r="H193" s="216">
        <v>1</v>
      </c>
      <c r="I193" s="217"/>
      <c r="J193" s="218">
        <f>ROUND(I193*H193,2)</f>
        <v>0</v>
      </c>
      <c r="K193" s="214" t="s">
        <v>32</v>
      </c>
      <c r="L193" s="46"/>
      <c r="M193" s="219" t="s">
        <v>32</v>
      </c>
      <c r="N193" s="220" t="s">
        <v>48</v>
      </c>
      <c r="O193" s="86"/>
      <c r="P193" s="221">
        <f>O193*H193</f>
        <v>0</v>
      </c>
      <c r="Q193" s="221">
        <v>0</v>
      </c>
      <c r="R193" s="221">
        <f>Q193*H193</f>
        <v>0</v>
      </c>
      <c r="S193" s="221">
        <v>0</v>
      </c>
      <c r="T193" s="222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3" t="s">
        <v>167</v>
      </c>
      <c r="AT193" s="223" t="s">
        <v>163</v>
      </c>
      <c r="AU193" s="223" t="s">
        <v>84</v>
      </c>
      <c r="AY193" s="18" t="s">
        <v>162</v>
      </c>
      <c r="BE193" s="224">
        <f>IF(N193="základní",J193,0)</f>
        <v>0</v>
      </c>
      <c r="BF193" s="224">
        <f>IF(N193="snížená",J193,0)</f>
        <v>0</v>
      </c>
      <c r="BG193" s="224">
        <f>IF(N193="zákl. přenesená",J193,0)</f>
        <v>0</v>
      </c>
      <c r="BH193" s="224">
        <f>IF(N193="sníž. přenesená",J193,0)</f>
        <v>0</v>
      </c>
      <c r="BI193" s="224">
        <f>IF(N193="nulová",J193,0)</f>
        <v>0</v>
      </c>
      <c r="BJ193" s="18" t="s">
        <v>84</v>
      </c>
      <c r="BK193" s="224">
        <f>ROUND(I193*H193,2)</f>
        <v>0</v>
      </c>
      <c r="BL193" s="18" t="s">
        <v>167</v>
      </c>
      <c r="BM193" s="223" t="s">
        <v>430</v>
      </c>
    </row>
    <row r="194" s="2" customFormat="1" ht="16.5" customHeight="1">
      <c r="A194" s="40"/>
      <c r="B194" s="41"/>
      <c r="C194" s="212" t="s">
        <v>431</v>
      </c>
      <c r="D194" s="212" t="s">
        <v>163</v>
      </c>
      <c r="E194" s="213" t="s">
        <v>432</v>
      </c>
      <c r="F194" s="214" t="s">
        <v>390</v>
      </c>
      <c r="G194" s="215" t="s">
        <v>166</v>
      </c>
      <c r="H194" s="216">
        <v>1</v>
      </c>
      <c r="I194" s="217"/>
      <c r="J194" s="218">
        <f>ROUND(I194*H194,2)</f>
        <v>0</v>
      </c>
      <c r="K194" s="214" t="s">
        <v>32</v>
      </c>
      <c r="L194" s="46"/>
      <c r="M194" s="219" t="s">
        <v>32</v>
      </c>
      <c r="N194" s="220" t="s">
        <v>48</v>
      </c>
      <c r="O194" s="86"/>
      <c r="P194" s="221">
        <f>O194*H194</f>
        <v>0</v>
      </c>
      <c r="Q194" s="221">
        <v>0</v>
      </c>
      <c r="R194" s="221">
        <f>Q194*H194</f>
        <v>0</v>
      </c>
      <c r="S194" s="221">
        <v>0</v>
      </c>
      <c r="T194" s="222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23" t="s">
        <v>167</v>
      </c>
      <c r="AT194" s="223" t="s">
        <v>163</v>
      </c>
      <c r="AU194" s="223" t="s">
        <v>84</v>
      </c>
      <c r="AY194" s="18" t="s">
        <v>162</v>
      </c>
      <c r="BE194" s="224">
        <f>IF(N194="základní",J194,0)</f>
        <v>0</v>
      </c>
      <c r="BF194" s="224">
        <f>IF(N194="snížená",J194,0)</f>
        <v>0</v>
      </c>
      <c r="BG194" s="224">
        <f>IF(N194="zákl. přenesená",J194,0)</f>
        <v>0</v>
      </c>
      <c r="BH194" s="224">
        <f>IF(N194="sníž. přenesená",J194,0)</f>
        <v>0</v>
      </c>
      <c r="BI194" s="224">
        <f>IF(N194="nulová",J194,0)</f>
        <v>0</v>
      </c>
      <c r="BJ194" s="18" t="s">
        <v>84</v>
      </c>
      <c r="BK194" s="224">
        <f>ROUND(I194*H194,2)</f>
        <v>0</v>
      </c>
      <c r="BL194" s="18" t="s">
        <v>167</v>
      </c>
      <c r="BM194" s="223" t="s">
        <v>433</v>
      </c>
    </row>
    <row r="195" s="2" customFormat="1" ht="16.5" customHeight="1">
      <c r="A195" s="40"/>
      <c r="B195" s="41"/>
      <c r="C195" s="212" t="s">
        <v>434</v>
      </c>
      <c r="D195" s="212" t="s">
        <v>163</v>
      </c>
      <c r="E195" s="213" t="s">
        <v>435</v>
      </c>
      <c r="F195" s="214" t="s">
        <v>390</v>
      </c>
      <c r="G195" s="215" t="s">
        <v>166</v>
      </c>
      <c r="H195" s="216">
        <v>1</v>
      </c>
      <c r="I195" s="217"/>
      <c r="J195" s="218">
        <f>ROUND(I195*H195,2)</f>
        <v>0</v>
      </c>
      <c r="K195" s="214" t="s">
        <v>32</v>
      </c>
      <c r="L195" s="46"/>
      <c r="M195" s="219" t="s">
        <v>32</v>
      </c>
      <c r="N195" s="220" t="s">
        <v>48</v>
      </c>
      <c r="O195" s="86"/>
      <c r="P195" s="221">
        <f>O195*H195</f>
        <v>0</v>
      </c>
      <c r="Q195" s="221">
        <v>0</v>
      </c>
      <c r="R195" s="221">
        <f>Q195*H195</f>
        <v>0</v>
      </c>
      <c r="S195" s="221">
        <v>0</v>
      </c>
      <c r="T195" s="222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3" t="s">
        <v>167</v>
      </c>
      <c r="AT195" s="223" t="s">
        <v>163</v>
      </c>
      <c r="AU195" s="223" t="s">
        <v>84</v>
      </c>
      <c r="AY195" s="18" t="s">
        <v>162</v>
      </c>
      <c r="BE195" s="224">
        <f>IF(N195="základní",J195,0)</f>
        <v>0</v>
      </c>
      <c r="BF195" s="224">
        <f>IF(N195="snížená",J195,0)</f>
        <v>0</v>
      </c>
      <c r="BG195" s="224">
        <f>IF(N195="zákl. přenesená",J195,0)</f>
        <v>0</v>
      </c>
      <c r="BH195" s="224">
        <f>IF(N195="sníž. přenesená",J195,0)</f>
        <v>0</v>
      </c>
      <c r="BI195" s="224">
        <f>IF(N195="nulová",J195,0)</f>
        <v>0</v>
      </c>
      <c r="BJ195" s="18" t="s">
        <v>84</v>
      </c>
      <c r="BK195" s="224">
        <f>ROUND(I195*H195,2)</f>
        <v>0</v>
      </c>
      <c r="BL195" s="18" t="s">
        <v>167</v>
      </c>
      <c r="BM195" s="223" t="s">
        <v>436</v>
      </c>
    </row>
    <row r="196" s="2" customFormat="1" ht="16.5" customHeight="1">
      <c r="A196" s="40"/>
      <c r="B196" s="41"/>
      <c r="C196" s="212" t="s">
        <v>437</v>
      </c>
      <c r="D196" s="212" t="s">
        <v>163</v>
      </c>
      <c r="E196" s="213" t="s">
        <v>438</v>
      </c>
      <c r="F196" s="214" t="s">
        <v>390</v>
      </c>
      <c r="G196" s="215" t="s">
        <v>166</v>
      </c>
      <c r="H196" s="216">
        <v>2</v>
      </c>
      <c r="I196" s="217"/>
      <c r="J196" s="218">
        <f>ROUND(I196*H196,2)</f>
        <v>0</v>
      </c>
      <c r="K196" s="214" t="s">
        <v>32</v>
      </c>
      <c r="L196" s="46"/>
      <c r="M196" s="219" t="s">
        <v>32</v>
      </c>
      <c r="N196" s="220" t="s">
        <v>48</v>
      </c>
      <c r="O196" s="86"/>
      <c r="P196" s="221">
        <f>O196*H196</f>
        <v>0</v>
      </c>
      <c r="Q196" s="221">
        <v>0</v>
      </c>
      <c r="R196" s="221">
        <f>Q196*H196</f>
        <v>0</v>
      </c>
      <c r="S196" s="221">
        <v>0</v>
      </c>
      <c r="T196" s="222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3" t="s">
        <v>167</v>
      </c>
      <c r="AT196" s="223" t="s">
        <v>163</v>
      </c>
      <c r="AU196" s="223" t="s">
        <v>84</v>
      </c>
      <c r="AY196" s="18" t="s">
        <v>162</v>
      </c>
      <c r="BE196" s="224">
        <f>IF(N196="základní",J196,0)</f>
        <v>0</v>
      </c>
      <c r="BF196" s="224">
        <f>IF(N196="snížená",J196,0)</f>
        <v>0</v>
      </c>
      <c r="BG196" s="224">
        <f>IF(N196="zákl. přenesená",J196,0)</f>
        <v>0</v>
      </c>
      <c r="BH196" s="224">
        <f>IF(N196="sníž. přenesená",J196,0)</f>
        <v>0</v>
      </c>
      <c r="BI196" s="224">
        <f>IF(N196="nulová",J196,0)</f>
        <v>0</v>
      </c>
      <c r="BJ196" s="18" t="s">
        <v>84</v>
      </c>
      <c r="BK196" s="224">
        <f>ROUND(I196*H196,2)</f>
        <v>0</v>
      </c>
      <c r="BL196" s="18" t="s">
        <v>167</v>
      </c>
      <c r="BM196" s="223" t="s">
        <v>439</v>
      </c>
    </row>
    <row r="197" s="2" customFormat="1" ht="16.5" customHeight="1">
      <c r="A197" s="40"/>
      <c r="B197" s="41"/>
      <c r="C197" s="212" t="s">
        <v>440</v>
      </c>
      <c r="D197" s="212" t="s">
        <v>163</v>
      </c>
      <c r="E197" s="213" t="s">
        <v>441</v>
      </c>
      <c r="F197" s="214" t="s">
        <v>417</v>
      </c>
      <c r="G197" s="215" t="s">
        <v>166</v>
      </c>
      <c r="H197" s="216">
        <v>2</v>
      </c>
      <c r="I197" s="217"/>
      <c r="J197" s="218">
        <f>ROUND(I197*H197,2)</f>
        <v>0</v>
      </c>
      <c r="K197" s="214" t="s">
        <v>32</v>
      </c>
      <c r="L197" s="46"/>
      <c r="M197" s="219" t="s">
        <v>32</v>
      </c>
      <c r="N197" s="220" t="s">
        <v>48</v>
      </c>
      <c r="O197" s="86"/>
      <c r="P197" s="221">
        <f>O197*H197</f>
        <v>0</v>
      </c>
      <c r="Q197" s="221">
        <v>0</v>
      </c>
      <c r="R197" s="221">
        <f>Q197*H197</f>
        <v>0</v>
      </c>
      <c r="S197" s="221">
        <v>0</v>
      </c>
      <c r="T197" s="222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23" t="s">
        <v>167</v>
      </c>
      <c r="AT197" s="223" t="s">
        <v>163</v>
      </c>
      <c r="AU197" s="223" t="s">
        <v>84</v>
      </c>
      <c r="AY197" s="18" t="s">
        <v>162</v>
      </c>
      <c r="BE197" s="224">
        <f>IF(N197="základní",J197,0)</f>
        <v>0</v>
      </c>
      <c r="BF197" s="224">
        <f>IF(N197="snížená",J197,0)</f>
        <v>0</v>
      </c>
      <c r="BG197" s="224">
        <f>IF(N197="zákl. přenesená",J197,0)</f>
        <v>0</v>
      </c>
      <c r="BH197" s="224">
        <f>IF(N197="sníž. přenesená",J197,0)</f>
        <v>0</v>
      </c>
      <c r="BI197" s="224">
        <f>IF(N197="nulová",J197,0)</f>
        <v>0</v>
      </c>
      <c r="BJ197" s="18" t="s">
        <v>84</v>
      </c>
      <c r="BK197" s="224">
        <f>ROUND(I197*H197,2)</f>
        <v>0</v>
      </c>
      <c r="BL197" s="18" t="s">
        <v>167</v>
      </c>
      <c r="BM197" s="223" t="s">
        <v>442</v>
      </c>
    </row>
    <row r="198" s="2" customFormat="1" ht="16.5" customHeight="1">
      <c r="A198" s="40"/>
      <c r="B198" s="41"/>
      <c r="C198" s="212" t="s">
        <v>443</v>
      </c>
      <c r="D198" s="212" t="s">
        <v>163</v>
      </c>
      <c r="E198" s="213" t="s">
        <v>444</v>
      </c>
      <c r="F198" s="214" t="s">
        <v>398</v>
      </c>
      <c r="G198" s="215" t="s">
        <v>166</v>
      </c>
      <c r="H198" s="216">
        <v>2</v>
      </c>
      <c r="I198" s="217"/>
      <c r="J198" s="218">
        <f>ROUND(I198*H198,2)</f>
        <v>0</v>
      </c>
      <c r="K198" s="214" t="s">
        <v>32</v>
      </c>
      <c r="L198" s="46"/>
      <c r="M198" s="219" t="s">
        <v>32</v>
      </c>
      <c r="N198" s="220" t="s">
        <v>48</v>
      </c>
      <c r="O198" s="86"/>
      <c r="P198" s="221">
        <f>O198*H198</f>
        <v>0</v>
      </c>
      <c r="Q198" s="221">
        <v>0</v>
      </c>
      <c r="R198" s="221">
        <f>Q198*H198</f>
        <v>0</v>
      </c>
      <c r="S198" s="221">
        <v>0</v>
      </c>
      <c r="T198" s="222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3" t="s">
        <v>167</v>
      </c>
      <c r="AT198" s="223" t="s">
        <v>163</v>
      </c>
      <c r="AU198" s="223" t="s">
        <v>84</v>
      </c>
      <c r="AY198" s="18" t="s">
        <v>162</v>
      </c>
      <c r="BE198" s="224">
        <f>IF(N198="základní",J198,0)</f>
        <v>0</v>
      </c>
      <c r="BF198" s="224">
        <f>IF(N198="snížená",J198,0)</f>
        <v>0</v>
      </c>
      <c r="BG198" s="224">
        <f>IF(N198="zákl. přenesená",J198,0)</f>
        <v>0</v>
      </c>
      <c r="BH198" s="224">
        <f>IF(N198="sníž. přenesená",J198,0)</f>
        <v>0</v>
      </c>
      <c r="BI198" s="224">
        <f>IF(N198="nulová",J198,0)</f>
        <v>0</v>
      </c>
      <c r="BJ198" s="18" t="s">
        <v>84</v>
      </c>
      <c r="BK198" s="224">
        <f>ROUND(I198*H198,2)</f>
        <v>0</v>
      </c>
      <c r="BL198" s="18" t="s">
        <v>167</v>
      </c>
      <c r="BM198" s="223" t="s">
        <v>445</v>
      </c>
    </row>
    <row r="199" s="2" customFormat="1" ht="16.5" customHeight="1">
      <c r="A199" s="40"/>
      <c r="B199" s="41"/>
      <c r="C199" s="212" t="s">
        <v>446</v>
      </c>
      <c r="D199" s="212" t="s">
        <v>163</v>
      </c>
      <c r="E199" s="213" t="s">
        <v>447</v>
      </c>
      <c r="F199" s="214" t="s">
        <v>408</v>
      </c>
      <c r="G199" s="215" t="s">
        <v>166</v>
      </c>
      <c r="H199" s="216">
        <v>1</v>
      </c>
      <c r="I199" s="217"/>
      <c r="J199" s="218">
        <f>ROUND(I199*H199,2)</f>
        <v>0</v>
      </c>
      <c r="K199" s="214" t="s">
        <v>32</v>
      </c>
      <c r="L199" s="46"/>
      <c r="M199" s="219" t="s">
        <v>32</v>
      </c>
      <c r="N199" s="220" t="s">
        <v>48</v>
      </c>
      <c r="O199" s="86"/>
      <c r="P199" s="221">
        <f>O199*H199</f>
        <v>0</v>
      </c>
      <c r="Q199" s="221">
        <v>0</v>
      </c>
      <c r="R199" s="221">
        <f>Q199*H199</f>
        <v>0</v>
      </c>
      <c r="S199" s="221">
        <v>0</v>
      </c>
      <c r="T199" s="222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23" t="s">
        <v>167</v>
      </c>
      <c r="AT199" s="223" t="s">
        <v>163</v>
      </c>
      <c r="AU199" s="223" t="s">
        <v>84</v>
      </c>
      <c r="AY199" s="18" t="s">
        <v>162</v>
      </c>
      <c r="BE199" s="224">
        <f>IF(N199="základní",J199,0)</f>
        <v>0</v>
      </c>
      <c r="BF199" s="224">
        <f>IF(N199="snížená",J199,0)</f>
        <v>0</v>
      </c>
      <c r="BG199" s="224">
        <f>IF(N199="zákl. přenesená",J199,0)</f>
        <v>0</v>
      </c>
      <c r="BH199" s="224">
        <f>IF(N199="sníž. přenesená",J199,0)</f>
        <v>0</v>
      </c>
      <c r="BI199" s="224">
        <f>IF(N199="nulová",J199,0)</f>
        <v>0</v>
      </c>
      <c r="BJ199" s="18" t="s">
        <v>84</v>
      </c>
      <c r="BK199" s="224">
        <f>ROUND(I199*H199,2)</f>
        <v>0</v>
      </c>
      <c r="BL199" s="18" t="s">
        <v>167</v>
      </c>
      <c r="BM199" s="223" t="s">
        <v>448</v>
      </c>
    </row>
    <row r="200" s="2" customFormat="1" ht="16.5" customHeight="1">
      <c r="A200" s="40"/>
      <c r="B200" s="41"/>
      <c r="C200" s="212" t="s">
        <v>449</v>
      </c>
      <c r="D200" s="212" t="s">
        <v>163</v>
      </c>
      <c r="E200" s="213" t="s">
        <v>450</v>
      </c>
      <c r="F200" s="214" t="s">
        <v>451</v>
      </c>
      <c r="G200" s="215" t="s">
        <v>166</v>
      </c>
      <c r="H200" s="216">
        <v>1</v>
      </c>
      <c r="I200" s="217"/>
      <c r="J200" s="218">
        <f>ROUND(I200*H200,2)</f>
        <v>0</v>
      </c>
      <c r="K200" s="214" t="s">
        <v>32</v>
      </c>
      <c r="L200" s="46"/>
      <c r="M200" s="219" t="s">
        <v>32</v>
      </c>
      <c r="N200" s="220" t="s">
        <v>48</v>
      </c>
      <c r="O200" s="86"/>
      <c r="P200" s="221">
        <f>O200*H200</f>
        <v>0</v>
      </c>
      <c r="Q200" s="221">
        <v>7</v>
      </c>
      <c r="R200" s="221">
        <f>Q200*H200</f>
        <v>7</v>
      </c>
      <c r="S200" s="221">
        <v>0</v>
      </c>
      <c r="T200" s="222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23" t="s">
        <v>167</v>
      </c>
      <c r="AT200" s="223" t="s">
        <v>163</v>
      </c>
      <c r="AU200" s="223" t="s">
        <v>84</v>
      </c>
      <c r="AY200" s="18" t="s">
        <v>162</v>
      </c>
      <c r="BE200" s="224">
        <f>IF(N200="základní",J200,0)</f>
        <v>0</v>
      </c>
      <c r="BF200" s="224">
        <f>IF(N200="snížená",J200,0)</f>
        <v>0</v>
      </c>
      <c r="BG200" s="224">
        <f>IF(N200="zákl. přenesená",J200,0)</f>
        <v>0</v>
      </c>
      <c r="BH200" s="224">
        <f>IF(N200="sníž. přenesená",J200,0)</f>
        <v>0</v>
      </c>
      <c r="BI200" s="224">
        <f>IF(N200="nulová",J200,0)</f>
        <v>0</v>
      </c>
      <c r="BJ200" s="18" t="s">
        <v>84</v>
      </c>
      <c r="BK200" s="224">
        <f>ROUND(I200*H200,2)</f>
        <v>0</v>
      </c>
      <c r="BL200" s="18" t="s">
        <v>167</v>
      </c>
      <c r="BM200" s="223" t="s">
        <v>452</v>
      </c>
    </row>
    <row r="201" s="12" customFormat="1" ht="25.92" customHeight="1">
      <c r="A201" s="12"/>
      <c r="B201" s="198"/>
      <c r="C201" s="199"/>
      <c r="D201" s="200" t="s">
        <v>76</v>
      </c>
      <c r="E201" s="201" t="s">
        <v>453</v>
      </c>
      <c r="F201" s="201" t="s">
        <v>454</v>
      </c>
      <c r="G201" s="199"/>
      <c r="H201" s="199"/>
      <c r="I201" s="202"/>
      <c r="J201" s="203">
        <f>BK201</f>
        <v>0</v>
      </c>
      <c r="K201" s="199"/>
      <c r="L201" s="204"/>
      <c r="M201" s="205"/>
      <c r="N201" s="206"/>
      <c r="O201" s="206"/>
      <c r="P201" s="207">
        <f>SUM(P202:P203)</f>
        <v>0</v>
      </c>
      <c r="Q201" s="206"/>
      <c r="R201" s="207">
        <f>SUM(R202:R203)</f>
        <v>0</v>
      </c>
      <c r="S201" s="206"/>
      <c r="T201" s="208">
        <f>SUM(T202:T203)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9" t="s">
        <v>84</v>
      </c>
      <c r="AT201" s="210" t="s">
        <v>76</v>
      </c>
      <c r="AU201" s="210" t="s">
        <v>77</v>
      </c>
      <c r="AY201" s="209" t="s">
        <v>162</v>
      </c>
      <c r="BK201" s="211">
        <f>SUM(BK202:BK203)</f>
        <v>0</v>
      </c>
    </row>
    <row r="202" s="2" customFormat="1" ht="16.5" customHeight="1">
      <c r="A202" s="40"/>
      <c r="B202" s="41"/>
      <c r="C202" s="212" t="s">
        <v>455</v>
      </c>
      <c r="D202" s="212" t="s">
        <v>163</v>
      </c>
      <c r="E202" s="213" t="s">
        <v>456</v>
      </c>
      <c r="F202" s="214" t="s">
        <v>457</v>
      </c>
      <c r="G202" s="215" t="s">
        <v>166</v>
      </c>
      <c r="H202" s="216">
        <v>1</v>
      </c>
      <c r="I202" s="217"/>
      <c r="J202" s="218">
        <f>ROUND(I202*H202,2)</f>
        <v>0</v>
      </c>
      <c r="K202" s="214" t="s">
        <v>32</v>
      </c>
      <c r="L202" s="46"/>
      <c r="M202" s="219" t="s">
        <v>32</v>
      </c>
      <c r="N202" s="220" t="s">
        <v>48</v>
      </c>
      <c r="O202" s="86"/>
      <c r="P202" s="221">
        <f>O202*H202</f>
        <v>0</v>
      </c>
      <c r="Q202" s="221">
        <v>0</v>
      </c>
      <c r="R202" s="221">
        <f>Q202*H202</f>
        <v>0</v>
      </c>
      <c r="S202" s="221">
        <v>0</v>
      </c>
      <c r="T202" s="222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23" t="s">
        <v>167</v>
      </c>
      <c r="AT202" s="223" t="s">
        <v>163</v>
      </c>
      <c r="AU202" s="223" t="s">
        <v>84</v>
      </c>
      <c r="AY202" s="18" t="s">
        <v>162</v>
      </c>
      <c r="BE202" s="224">
        <f>IF(N202="základní",J202,0)</f>
        <v>0</v>
      </c>
      <c r="BF202" s="224">
        <f>IF(N202="snížená",J202,0)</f>
        <v>0</v>
      </c>
      <c r="BG202" s="224">
        <f>IF(N202="zákl. přenesená",J202,0)</f>
        <v>0</v>
      </c>
      <c r="BH202" s="224">
        <f>IF(N202="sníž. přenesená",J202,0)</f>
        <v>0</v>
      </c>
      <c r="BI202" s="224">
        <f>IF(N202="nulová",J202,0)</f>
        <v>0</v>
      </c>
      <c r="BJ202" s="18" t="s">
        <v>84</v>
      </c>
      <c r="BK202" s="224">
        <f>ROUND(I202*H202,2)</f>
        <v>0</v>
      </c>
      <c r="BL202" s="18" t="s">
        <v>167</v>
      </c>
      <c r="BM202" s="223" t="s">
        <v>458</v>
      </c>
    </row>
    <row r="203" s="2" customFormat="1" ht="16.5" customHeight="1">
      <c r="A203" s="40"/>
      <c r="B203" s="41"/>
      <c r="C203" s="212" t="s">
        <v>459</v>
      </c>
      <c r="D203" s="212" t="s">
        <v>163</v>
      </c>
      <c r="E203" s="213" t="s">
        <v>460</v>
      </c>
      <c r="F203" s="214" t="s">
        <v>461</v>
      </c>
      <c r="G203" s="215" t="s">
        <v>462</v>
      </c>
      <c r="H203" s="216">
        <v>40</v>
      </c>
      <c r="I203" s="217"/>
      <c r="J203" s="218">
        <f>ROUND(I203*H203,2)</f>
        <v>0</v>
      </c>
      <c r="K203" s="214" t="s">
        <v>32</v>
      </c>
      <c r="L203" s="46"/>
      <c r="M203" s="219" t="s">
        <v>32</v>
      </c>
      <c r="N203" s="220" t="s">
        <v>48</v>
      </c>
      <c r="O203" s="86"/>
      <c r="P203" s="221">
        <f>O203*H203</f>
        <v>0</v>
      </c>
      <c r="Q203" s="221">
        <v>0</v>
      </c>
      <c r="R203" s="221">
        <f>Q203*H203</f>
        <v>0</v>
      </c>
      <c r="S203" s="221">
        <v>0</v>
      </c>
      <c r="T203" s="222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3" t="s">
        <v>167</v>
      </c>
      <c r="AT203" s="223" t="s">
        <v>163</v>
      </c>
      <c r="AU203" s="223" t="s">
        <v>84</v>
      </c>
      <c r="AY203" s="18" t="s">
        <v>162</v>
      </c>
      <c r="BE203" s="224">
        <f>IF(N203="základní",J203,0)</f>
        <v>0</v>
      </c>
      <c r="BF203" s="224">
        <f>IF(N203="snížená",J203,0)</f>
        <v>0</v>
      </c>
      <c r="BG203" s="224">
        <f>IF(N203="zákl. přenesená",J203,0)</f>
        <v>0</v>
      </c>
      <c r="BH203" s="224">
        <f>IF(N203="sníž. přenesená",J203,0)</f>
        <v>0</v>
      </c>
      <c r="BI203" s="224">
        <f>IF(N203="nulová",J203,0)</f>
        <v>0</v>
      </c>
      <c r="BJ203" s="18" t="s">
        <v>84</v>
      </c>
      <c r="BK203" s="224">
        <f>ROUND(I203*H203,2)</f>
        <v>0</v>
      </c>
      <c r="BL203" s="18" t="s">
        <v>167</v>
      </c>
      <c r="BM203" s="223" t="s">
        <v>463</v>
      </c>
    </row>
    <row r="204" s="12" customFormat="1" ht="25.92" customHeight="1">
      <c r="A204" s="12"/>
      <c r="B204" s="198"/>
      <c r="C204" s="199"/>
      <c r="D204" s="200" t="s">
        <v>76</v>
      </c>
      <c r="E204" s="201" t="s">
        <v>464</v>
      </c>
      <c r="F204" s="201" t="s">
        <v>465</v>
      </c>
      <c r="G204" s="199"/>
      <c r="H204" s="199"/>
      <c r="I204" s="202"/>
      <c r="J204" s="203">
        <f>BK204</f>
        <v>0</v>
      </c>
      <c r="K204" s="199"/>
      <c r="L204" s="204"/>
      <c r="M204" s="205"/>
      <c r="N204" s="206"/>
      <c r="O204" s="206"/>
      <c r="P204" s="207">
        <f>P205</f>
        <v>0</v>
      </c>
      <c r="Q204" s="206"/>
      <c r="R204" s="207">
        <f>R205</f>
        <v>0</v>
      </c>
      <c r="S204" s="206"/>
      <c r="T204" s="208">
        <f>T205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9" t="s">
        <v>84</v>
      </c>
      <c r="AT204" s="210" t="s">
        <v>76</v>
      </c>
      <c r="AU204" s="210" t="s">
        <v>77</v>
      </c>
      <c r="AY204" s="209" t="s">
        <v>162</v>
      </c>
      <c r="BK204" s="211">
        <f>BK205</f>
        <v>0</v>
      </c>
    </row>
    <row r="205" s="12" customFormat="1" ht="22.8" customHeight="1">
      <c r="A205" s="12"/>
      <c r="B205" s="198"/>
      <c r="C205" s="199"/>
      <c r="D205" s="200" t="s">
        <v>76</v>
      </c>
      <c r="E205" s="225" t="s">
        <v>466</v>
      </c>
      <c r="F205" s="225" t="s">
        <v>467</v>
      </c>
      <c r="G205" s="199"/>
      <c r="H205" s="199"/>
      <c r="I205" s="202"/>
      <c r="J205" s="226">
        <f>BK205</f>
        <v>0</v>
      </c>
      <c r="K205" s="199"/>
      <c r="L205" s="204"/>
      <c r="M205" s="205"/>
      <c r="N205" s="206"/>
      <c r="O205" s="206"/>
      <c r="P205" s="207">
        <f>SUM(P206:P212)</f>
        <v>0</v>
      </c>
      <c r="Q205" s="206"/>
      <c r="R205" s="207">
        <f>SUM(R206:R212)</f>
        <v>0</v>
      </c>
      <c r="S205" s="206"/>
      <c r="T205" s="208">
        <f>SUM(T206:T212)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09" t="s">
        <v>84</v>
      </c>
      <c r="AT205" s="210" t="s">
        <v>76</v>
      </c>
      <c r="AU205" s="210" t="s">
        <v>84</v>
      </c>
      <c r="AY205" s="209" t="s">
        <v>162</v>
      </c>
      <c r="BK205" s="211">
        <f>SUM(BK206:BK212)</f>
        <v>0</v>
      </c>
    </row>
    <row r="206" s="2" customFormat="1" ht="16.5" customHeight="1">
      <c r="A206" s="40"/>
      <c r="B206" s="41"/>
      <c r="C206" s="212" t="s">
        <v>468</v>
      </c>
      <c r="D206" s="212" t="s">
        <v>163</v>
      </c>
      <c r="E206" s="213" t="s">
        <v>469</v>
      </c>
      <c r="F206" s="214" t="s">
        <v>470</v>
      </c>
      <c r="G206" s="215" t="s">
        <v>471</v>
      </c>
      <c r="H206" s="216">
        <v>15</v>
      </c>
      <c r="I206" s="217"/>
      <c r="J206" s="218">
        <f>ROUND(I206*H206,2)</f>
        <v>0</v>
      </c>
      <c r="K206" s="214" t="s">
        <v>32</v>
      </c>
      <c r="L206" s="46"/>
      <c r="M206" s="219" t="s">
        <v>32</v>
      </c>
      <c r="N206" s="220" t="s">
        <v>48</v>
      </c>
      <c r="O206" s="86"/>
      <c r="P206" s="221">
        <f>O206*H206</f>
        <v>0</v>
      </c>
      <c r="Q206" s="221">
        <v>0</v>
      </c>
      <c r="R206" s="221">
        <f>Q206*H206</f>
        <v>0</v>
      </c>
      <c r="S206" s="221">
        <v>0</v>
      </c>
      <c r="T206" s="222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23" t="s">
        <v>167</v>
      </c>
      <c r="AT206" s="223" t="s">
        <v>163</v>
      </c>
      <c r="AU206" s="223" t="s">
        <v>86</v>
      </c>
      <c r="AY206" s="18" t="s">
        <v>162</v>
      </c>
      <c r="BE206" s="224">
        <f>IF(N206="základní",J206,0)</f>
        <v>0</v>
      </c>
      <c r="BF206" s="224">
        <f>IF(N206="snížená",J206,0)</f>
        <v>0</v>
      </c>
      <c r="BG206" s="224">
        <f>IF(N206="zákl. přenesená",J206,0)</f>
        <v>0</v>
      </c>
      <c r="BH206" s="224">
        <f>IF(N206="sníž. přenesená",J206,0)</f>
        <v>0</v>
      </c>
      <c r="BI206" s="224">
        <f>IF(N206="nulová",J206,0)</f>
        <v>0</v>
      </c>
      <c r="BJ206" s="18" t="s">
        <v>84</v>
      </c>
      <c r="BK206" s="224">
        <f>ROUND(I206*H206,2)</f>
        <v>0</v>
      </c>
      <c r="BL206" s="18" t="s">
        <v>167</v>
      </c>
      <c r="BM206" s="223" t="s">
        <v>472</v>
      </c>
    </row>
    <row r="207" s="2" customFormat="1" ht="16.5" customHeight="1">
      <c r="A207" s="40"/>
      <c r="B207" s="41"/>
      <c r="C207" s="212" t="s">
        <v>473</v>
      </c>
      <c r="D207" s="212" t="s">
        <v>163</v>
      </c>
      <c r="E207" s="213" t="s">
        <v>469</v>
      </c>
      <c r="F207" s="214" t="s">
        <v>470</v>
      </c>
      <c r="G207" s="215" t="s">
        <v>471</v>
      </c>
      <c r="H207" s="216">
        <v>15</v>
      </c>
      <c r="I207" s="217"/>
      <c r="J207" s="218">
        <f>ROUND(I207*H207,2)</f>
        <v>0</v>
      </c>
      <c r="K207" s="214" t="s">
        <v>32</v>
      </c>
      <c r="L207" s="46"/>
      <c r="M207" s="219" t="s">
        <v>32</v>
      </c>
      <c r="N207" s="220" t="s">
        <v>48</v>
      </c>
      <c r="O207" s="86"/>
      <c r="P207" s="221">
        <f>O207*H207</f>
        <v>0</v>
      </c>
      <c r="Q207" s="221">
        <v>0</v>
      </c>
      <c r="R207" s="221">
        <f>Q207*H207</f>
        <v>0</v>
      </c>
      <c r="S207" s="221">
        <v>0</v>
      </c>
      <c r="T207" s="222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23" t="s">
        <v>167</v>
      </c>
      <c r="AT207" s="223" t="s">
        <v>163</v>
      </c>
      <c r="AU207" s="223" t="s">
        <v>86</v>
      </c>
      <c r="AY207" s="18" t="s">
        <v>162</v>
      </c>
      <c r="BE207" s="224">
        <f>IF(N207="základní",J207,0)</f>
        <v>0</v>
      </c>
      <c r="BF207" s="224">
        <f>IF(N207="snížená",J207,0)</f>
        <v>0</v>
      </c>
      <c r="BG207" s="224">
        <f>IF(N207="zákl. přenesená",J207,0)</f>
        <v>0</v>
      </c>
      <c r="BH207" s="224">
        <f>IF(N207="sníž. přenesená",J207,0)</f>
        <v>0</v>
      </c>
      <c r="BI207" s="224">
        <f>IF(N207="nulová",J207,0)</f>
        <v>0</v>
      </c>
      <c r="BJ207" s="18" t="s">
        <v>84</v>
      </c>
      <c r="BK207" s="224">
        <f>ROUND(I207*H207,2)</f>
        <v>0</v>
      </c>
      <c r="BL207" s="18" t="s">
        <v>167</v>
      </c>
      <c r="BM207" s="223" t="s">
        <v>474</v>
      </c>
    </row>
    <row r="208" s="2" customFormat="1" ht="16.5" customHeight="1">
      <c r="A208" s="40"/>
      <c r="B208" s="41"/>
      <c r="C208" s="212" t="s">
        <v>475</v>
      </c>
      <c r="D208" s="212" t="s">
        <v>163</v>
      </c>
      <c r="E208" s="213" t="s">
        <v>476</v>
      </c>
      <c r="F208" s="214" t="s">
        <v>470</v>
      </c>
      <c r="G208" s="215" t="s">
        <v>471</v>
      </c>
      <c r="H208" s="216">
        <v>45</v>
      </c>
      <c r="I208" s="217"/>
      <c r="J208" s="218">
        <f>ROUND(I208*H208,2)</f>
        <v>0</v>
      </c>
      <c r="K208" s="214" t="s">
        <v>32</v>
      </c>
      <c r="L208" s="46"/>
      <c r="M208" s="219" t="s">
        <v>32</v>
      </c>
      <c r="N208" s="220" t="s">
        <v>48</v>
      </c>
      <c r="O208" s="86"/>
      <c r="P208" s="221">
        <f>O208*H208</f>
        <v>0</v>
      </c>
      <c r="Q208" s="221">
        <v>0</v>
      </c>
      <c r="R208" s="221">
        <f>Q208*H208</f>
        <v>0</v>
      </c>
      <c r="S208" s="221">
        <v>0</v>
      </c>
      <c r="T208" s="222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3" t="s">
        <v>167</v>
      </c>
      <c r="AT208" s="223" t="s">
        <v>163</v>
      </c>
      <c r="AU208" s="223" t="s">
        <v>86</v>
      </c>
      <c r="AY208" s="18" t="s">
        <v>162</v>
      </c>
      <c r="BE208" s="224">
        <f>IF(N208="základní",J208,0)</f>
        <v>0</v>
      </c>
      <c r="BF208" s="224">
        <f>IF(N208="snížená",J208,0)</f>
        <v>0</v>
      </c>
      <c r="BG208" s="224">
        <f>IF(N208="zákl. přenesená",J208,0)</f>
        <v>0</v>
      </c>
      <c r="BH208" s="224">
        <f>IF(N208="sníž. přenesená",J208,0)</f>
        <v>0</v>
      </c>
      <c r="BI208" s="224">
        <f>IF(N208="nulová",J208,0)</f>
        <v>0</v>
      </c>
      <c r="BJ208" s="18" t="s">
        <v>84</v>
      </c>
      <c r="BK208" s="224">
        <f>ROUND(I208*H208,2)</f>
        <v>0</v>
      </c>
      <c r="BL208" s="18" t="s">
        <v>167</v>
      </c>
      <c r="BM208" s="223" t="s">
        <v>477</v>
      </c>
    </row>
    <row r="209" s="2" customFormat="1" ht="16.5" customHeight="1">
      <c r="A209" s="40"/>
      <c r="B209" s="41"/>
      <c r="C209" s="212" t="s">
        <v>478</v>
      </c>
      <c r="D209" s="212" t="s">
        <v>163</v>
      </c>
      <c r="E209" s="213" t="s">
        <v>479</v>
      </c>
      <c r="F209" s="214" t="s">
        <v>470</v>
      </c>
      <c r="G209" s="215" t="s">
        <v>471</v>
      </c>
      <c r="H209" s="216">
        <v>40</v>
      </c>
      <c r="I209" s="217"/>
      <c r="J209" s="218">
        <f>ROUND(I209*H209,2)</f>
        <v>0</v>
      </c>
      <c r="K209" s="214" t="s">
        <v>32</v>
      </c>
      <c r="L209" s="46"/>
      <c r="M209" s="219" t="s">
        <v>32</v>
      </c>
      <c r="N209" s="220" t="s">
        <v>48</v>
      </c>
      <c r="O209" s="86"/>
      <c r="P209" s="221">
        <f>O209*H209</f>
        <v>0</v>
      </c>
      <c r="Q209" s="221">
        <v>0</v>
      </c>
      <c r="R209" s="221">
        <f>Q209*H209</f>
        <v>0</v>
      </c>
      <c r="S209" s="221">
        <v>0</v>
      </c>
      <c r="T209" s="222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23" t="s">
        <v>167</v>
      </c>
      <c r="AT209" s="223" t="s">
        <v>163</v>
      </c>
      <c r="AU209" s="223" t="s">
        <v>86</v>
      </c>
      <c r="AY209" s="18" t="s">
        <v>162</v>
      </c>
      <c r="BE209" s="224">
        <f>IF(N209="základní",J209,0)</f>
        <v>0</v>
      </c>
      <c r="BF209" s="224">
        <f>IF(N209="snížená",J209,0)</f>
        <v>0</v>
      </c>
      <c r="BG209" s="224">
        <f>IF(N209="zákl. přenesená",J209,0)</f>
        <v>0</v>
      </c>
      <c r="BH209" s="224">
        <f>IF(N209="sníž. přenesená",J209,0)</f>
        <v>0</v>
      </c>
      <c r="BI209" s="224">
        <f>IF(N209="nulová",J209,0)</f>
        <v>0</v>
      </c>
      <c r="BJ209" s="18" t="s">
        <v>84</v>
      </c>
      <c r="BK209" s="224">
        <f>ROUND(I209*H209,2)</f>
        <v>0</v>
      </c>
      <c r="BL209" s="18" t="s">
        <v>167</v>
      </c>
      <c r="BM209" s="223" t="s">
        <v>480</v>
      </c>
    </row>
    <row r="210" s="2" customFormat="1" ht="16.5" customHeight="1">
      <c r="A210" s="40"/>
      <c r="B210" s="41"/>
      <c r="C210" s="212" t="s">
        <v>481</v>
      </c>
      <c r="D210" s="212" t="s">
        <v>163</v>
      </c>
      <c r="E210" s="213" t="s">
        <v>482</v>
      </c>
      <c r="F210" s="214" t="s">
        <v>470</v>
      </c>
      <c r="G210" s="215" t="s">
        <v>471</v>
      </c>
      <c r="H210" s="216">
        <v>15</v>
      </c>
      <c r="I210" s="217"/>
      <c r="J210" s="218">
        <f>ROUND(I210*H210,2)</f>
        <v>0</v>
      </c>
      <c r="K210" s="214" t="s">
        <v>32</v>
      </c>
      <c r="L210" s="46"/>
      <c r="M210" s="219" t="s">
        <v>32</v>
      </c>
      <c r="N210" s="220" t="s">
        <v>48</v>
      </c>
      <c r="O210" s="86"/>
      <c r="P210" s="221">
        <f>O210*H210</f>
        <v>0</v>
      </c>
      <c r="Q210" s="221">
        <v>0</v>
      </c>
      <c r="R210" s="221">
        <f>Q210*H210</f>
        <v>0</v>
      </c>
      <c r="S210" s="221">
        <v>0</v>
      </c>
      <c r="T210" s="222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23" t="s">
        <v>167</v>
      </c>
      <c r="AT210" s="223" t="s">
        <v>163</v>
      </c>
      <c r="AU210" s="223" t="s">
        <v>86</v>
      </c>
      <c r="AY210" s="18" t="s">
        <v>162</v>
      </c>
      <c r="BE210" s="224">
        <f>IF(N210="základní",J210,0)</f>
        <v>0</v>
      </c>
      <c r="BF210" s="224">
        <f>IF(N210="snížená",J210,0)</f>
        <v>0</v>
      </c>
      <c r="BG210" s="224">
        <f>IF(N210="zákl. přenesená",J210,0)</f>
        <v>0</v>
      </c>
      <c r="BH210" s="224">
        <f>IF(N210="sníž. přenesená",J210,0)</f>
        <v>0</v>
      </c>
      <c r="BI210" s="224">
        <f>IF(N210="nulová",J210,0)</f>
        <v>0</v>
      </c>
      <c r="BJ210" s="18" t="s">
        <v>84</v>
      </c>
      <c r="BK210" s="224">
        <f>ROUND(I210*H210,2)</f>
        <v>0</v>
      </c>
      <c r="BL210" s="18" t="s">
        <v>167</v>
      </c>
      <c r="BM210" s="223" t="s">
        <v>483</v>
      </c>
    </row>
    <row r="211" s="2" customFormat="1" ht="16.5" customHeight="1">
      <c r="A211" s="40"/>
      <c r="B211" s="41"/>
      <c r="C211" s="212" t="s">
        <v>484</v>
      </c>
      <c r="D211" s="212" t="s">
        <v>163</v>
      </c>
      <c r="E211" s="213" t="s">
        <v>482</v>
      </c>
      <c r="F211" s="214" t="s">
        <v>470</v>
      </c>
      <c r="G211" s="215" t="s">
        <v>471</v>
      </c>
      <c r="H211" s="216">
        <v>25</v>
      </c>
      <c r="I211" s="217"/>
      <c r="J211" s="218">
        <f>ROUND(I211*H211,2)</f>
        <v>0</v>
      </c>
      <c r="K211" s="214" t="s">
        <v>32</v>
      </c>
      <c r="L211" s="46"/>
      <c r="M211" s="219" t="s">
        <v>32</v>
      </c>
      <c r="N211" s="220" t="s">
        <v>48</v>
      </c>
      <c r="O211" s="86"/>
      <c r="P211" s="221">
        <f>O211*H211</f>
        <v>0</v>
      </c>
      <c r="Q211" s="221">
        <v>0</v>
      </c>
      <c r="R211" s="221">
        <f>Q211*H211</f>
        <v>0</v>
      </c>
      <c r="S211" s="221">
        <v>0</v>
      </c>
      <c r="T211" s="222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23" t="s">
        <v>167</v>
      </c>
      <c r="AT211" s="223" t="s">
        <v>163</v>
      </c>
      <c r="AU211" s="223" t="s">
        <v>86</v>
      </c>
      <c r="AY211" s="18" t="s">
        <v>162</v>
      </c>
      <c r="BE211" s="224">
        <f>IF(N211="základní",J211,0)</f>
        <v>0</v>
      </c>
      <c r="BF211" s="224">
        <f>IF(N211="snížená",J211,0)</f>
        <v>0</v>
      </c>
      <c r="BG211" s="224">
        <f>IF(N211="zákl. přenesená",J211,0)</f>
        <v>0</v>
      </c>
      <c r="BH211" s="224">
        <f>IF(N211="sníž. přenesená",J211,0)</f>
        <v>0</v>
      </c>
      <c r="BI211" s="224">
        <f>IF(N211="nulová",J211,0)</f>
        <v>0</v>
      </c>
      <c r="BJ211" s="18" t="s">
        <v>84</v>
      </c>
      <c r="BK211" s="224">
        <f>ROUND(I211*H211,2)</f>
        <v>0</v>
      </c>
      <c r="BL211" s="18" t="s">
        <v>167</v>
      </c>
      <c r="BM211" s="223" t="s">
        <v>485</v>
      </c>
    </row>
    <row r="212" s="2" customFormat="1" ht="16.5" customHeight="1">
      <c r="A212" s="40"/>
      <c r="B212" s="41"/>
      <c r="C212" s="212" t="s">
        <v>486</v>
      </c>
      <c r="D212" s="212" t="s">
        <v>163</v>
      </c>
      <c r="E212" s="213" t="s">
        <v>482</v>
      </c>
      <c r="F212" s="214" t="s">
        <v>470</v>
      </c>
      <c r="G212" s="215" t="s">
        <v>471</v>
      </c>
      <c r="H212" s="216">
        <v>72</v>
      </c>
      <c r="I212" s="217"/>
      <c r="J212" s="218">
        <f>ROUND(I212*H212,2)</f>
        <v>0</v>
      </c>
      <c r="K212" s="214" t="s">
        <v>32</v>
      </c>
      <c r="L212" s="46"/>
      <c r="M212" s="219" t="s">
        <v>32</v>
      </c>
      <c r="N212" s="220" t="s">
        <v>48</v>
      </c>
      <c r="O212" s="86"/>
      <c r="P212" s="221">
        <f>O212*H212</f>
        <v>0</v>
      </c>
      <c r="Q212" s="221">
        <v>0</v>
      </c>
      <c r="R212" s="221">
        <f>Q212*H212</f>
        <v>0</v>
      </c>
      <c r="S212" s="221">
        <v>0</v>
      </c>
      <c r="T212" s="222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23" t="s">
        <v>167</v>
      </c>
      <c r="AT212" s="223" t="s">
        <v>163</v>
      </c>
      <c r="AU212" s="223" t="s">
        <v>86</v>
      </c>
      <c r="AY212" s="18" t="s">
        <v>162</v>
      </c>
      <c r="BE212" s="224">
        <f>IF(N212="základní",J212,0)</f>
        <v>0</v>
      </c>
      <c r="BF212" s="224">
        <f>IF(N212="snížená",J212,0)</f>
        <v>0</v>
      </c>
      <c r="BG212" s="224">
        <f>IF(N212="zákl. přenesená",J212,0)</f>
        <v>0</v>
      </c>
      <c r="BH212" s="224">
        <f>IF(N212="sníž. přenesená",J212,0)</f>
        <v>0</v>
      </c>
      <c r="BI212" s="224">
        <f>IF(N212="nulová",J212,0)</f>
        <v>0</v>
      </c>
      <c r="BJ212" s="18" t="s">
        <v>84</v>
      </c>
      <c r="BK212" s="224">
        <f>ROUND(I212*H212,2)</f>
        <v>0</v>
      </c>
      <c r="BL212" s="18" t="s">
        <v>167</v>
      </c>
      <c r="BM212" s="223" t="s">
        <v>487</v>
      </c>
    </row>
    <row r="213" s="12" customFormat="1" ht="25.92" customHeight="1">
      <c r="A213" s="12"/>
      <c r="B213" s="198"/>
      <c r="C213" s="199"/>
      <c r="D213" s="200" t="s">
        <v>76</v>
      </c>
      <c r="E213" s="201" t="s">
        <v>488</v>
      </c>
      <c r="F213" s="201" t="s">
        <v>489</v>
      </c>
      <c r="G213" s="199"/>
      <c r="H213" s="199"/>
      <c r="I213" s="202"/>
      <c r="J213" s="203">
        <f>BK213</f>
        <v>0</v>
      </c>
      <c r="K213" s="199"/>
      <c r="L213" s="204"/>
      <c r="M213" s="205"/>
      <c r="N213" s="206"/>
      <c r="O213" s="206"/>
      <c r="P213" s="207">
        <f>P214</f>
        <v>0</v>
      </c>
      <c r="Q213" s="206"/>
      <c r="R213" s="207">
        <f>R214</f>
        <v>0</v>
      </c>
      <c r="S213" s="206"/>
      <c r="T213" s="208">
        <f>T214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9" t="s">
        <v>84</v>
      </c>
      <c r="AT213" s="210" t="s">
        <v>76</v>
      </c>
      <c r="AU213" s="210" t="s">
        <v>77</v>
      </c>
      <c r="AY213" s="209" t="s">
        <v>162</v>
      </c>
      <c r="BK213" s="211">
        <f>BK214</f>
        <v>0</v>
      </c>
    </row>
    <row r="214" s="12" customFormat="1" ht="22.8" customHeight="1">
      <c r="A214" s="12"/>
      <c r="B214" s="198"/>
      <c r="C214" s="199"/>
      <c r="D214" s="200" t="s">
        <v>76</v>
      </c>
      <c r="E214" s="225" t="s">
        <v>490</v>
      </c>
      <c r="F214" s="225" t="s">
        <v>491</v>
      </c>
      <c r="G214" s="199"/>
      <c r="H214" s="199"/>
      <c r="I214" s="202"/>
      <c r="J214" s="226">
        <f>BK214</f>
        <v>0</v>
      </c>
      <c r="K214" s="199"/>
      <c r="L214" s="204"/>
      <c r="M214" s="205"/>
      <c r="N214" s="206"/>
      <c r="O214" s="206"/>
      <c r="P214" s="207">
        <f>SUM(P215:P218)</f>
        <v>0</v>
      </c>
      <c r="Q214" s="206"/>
      <c r="R214" s="207">
        <f>SUM(R215:R218)</f>
        <v>0</v>
      </c>
      <c r="S214" s="206"/>
      <c r="T214" s="208">
        <f>SUM(T215:T218)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09" t="s">
        <v>84</v>
      </c>
      <c r="AT214" s="210" t="s">
        <v>76</v>
      </c>
      <c r="AU214" s="210" t="s">
        <v>84</v>
      </c>
      <c r="AY214" s="209" t="s">
        <v>162</v>
      </c>
      <c r="BK214" s="211">
        <f>SUM(BK215:BK218)</f>
        <v>0</v>
      </c>
    </row>
    <row r="215" s="2" customFormat="1" ht="16.5" customHeight="1">
      <c r="A215" s="40"/>
      <c r="B215" s="41"/>
      <c r="C215" s="212" t="s">
        <v>492</v>
      </c>
      <c r="D215" s="212" t="s">
        <v>163</v>
      </c>
      <c r="E215" s="213" t="s">
        <v>493</v>
      </c>
      <c r="F215" s="214" t="s">
        <v>494</v>
      </c>
      <c r="G215" s="215" t="s">
        <v>471</v>
      </c>
      <c r="H215" s="216">
        <v>20</v>
      </c>
      <c r="I215" s="217"/>
      <c r="J215" s="218">
        <f>ROUND(I215*H215,2)</f>
        <v>0</v>
      </c>
      <c r="K215" s="214" t="s">
        <v>32</v>
      </c>
      <c r="L215" s="46"/>
      <c r="M215" s="219" t="s">
        <v>32</v>
      </c>
      <c r="N215" s="220" t="s">
        <v>48</v>
      </c>
      <c r="O215" s="86"/>
      <c r="P215" s="221">
        <f>O215*H215</f>
        <v>0</v>
      </c>
      <c r="Q215" s="221">
        <v>0</v>
      </c>
      <c r="R215" s="221">
        <f>Q215*H215</f>
        <v>0</v>
      </c>
      <c r="S215" s="221">
        <v>0</v>
      </c>
      <c r="T215" s="222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23" t="s">
        <v>167</v>
      </c>
      <c r="AT215" s="223" t="s">
        <v>163</v>
      </c>
      <c r="AU215" s="223" t="s">
        <v>86</v>
      </c>
      <c r="AY215" s="18" t="s">
        <v>162</v>
      </c>
      <c r="BE215" s="224">
        <f>IF(N215="základní",J215,0)</f>
        <v>0</v>
      </c>
      <c r="BF215" s="224">
        <f>IF(N215="snížená",J215,0)</f>
        <v>0</v>
      </c>
      <c r="BG215" s="224">
        <f>IF(N215="zákl. přenesená",J215,0)</f>
        <v>0</v>
      </c>
      <c r="BH215" s="224">
        <f>IF(N215="sníž. přenesená",J215,0)</f>
        <v>0</v>
      </c>
      <c r="BI215" s="224">
        <f>IF(N215="nulová",J215,0)</f>
        <v>0</v>
      </c>
      <c r="BJ215" s="18" t="s">
        <v>84</v>
      </c>
      <c r="BK215" s="224">
        <f>ROUND(I215*H215,2)</f>
        <v>0</v>
      </c>
      <c r="BL215" s="18" t="s">
        <v>167</v>
      </c>
      <c r="BM215" s="223" t="s">
        <v>495</v>
      </c>
    </row>
    <row r="216" s="2" customFormat="1" ht="16.5" customHeight="1">
      <c r="A216" s="40"/>
      <c r="B216" s="41"/>
      <c r="C216" s="212" t="s">
        <v>496</v>
      </c>
      <c r="D216" s="212" t="s">
        <v>163</v>
      </c>
      <c r="E216" s="213" t="s">
        <v>493</v>
      </c>
      <c r="F216" s="214" t="s">
        <v>494</v>
      </c>
      <c r="G216" s="215" t="s">
        <v>471</v>
      </c>
      <c r="H216" s="216">
        <v>35</v>
      </c>
      <c r="I216" s="217"/>
      <c r="J216" s="218">
        <f>ROUND(I216*H216,2)</f>
        <v>0</v>
      </c>
      <c r="K216" s="214" t="s">
        <v>32</v>
      </c>
      <c r="L216" s="46"/>
      <c r="M216" s="219" t="s">
        <v>32</v>
      </c>
      <c r="N216" s="220" t="s">
        <v>48</v>
      </c>
      <c r="O216" s="86"/>
      <c r="P216" s="221">
        <f>O216*H216</f>
        <v>0</v>
      </c>
      <c r="Q216" s="221">
        <v>0</v>
      </c>
      <c r="R216" s="221">
        <f>Q216*H216</f>
        <v>0</v>
      </c>
      <c r="S216" s="221">
        <v>0</v>
      </c>
      <c r="T216" s="222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23" t="s">
        <v>167</v>
      </c>
      <c r="AT216" s="223" t="s">
        <v>163</v>
      </c>
      <c r="AU216" s="223" t="s">
        <v>86</v>
      </c>
      <c r="AY216" s="18" t="s">
        <v>162</v>
      </c>
      <c r="BE216" s="224">
        <f>IF(N216="základní",J216,0)</f>
        <v>0</v>
      </c>
      <c r="BF216" s="224">
        <f>IF(N216="snížená",J216,0)</f>
        <v>0</v>
      </c>
      <c r="BG216" s="224">
        <f>IF(N216="zákl. přenesená",J216,0)</f>
        <v>0</v>
      </c>
      <c r="BH216" s="224">
        <f>IF(N216="sníž. přenesená",J216,0)</f>
        <v>0</v>
      </c>
      <c r="BI216" s="224">
        <f>IF(N216="nulová",J216,0)</f>
        <v>0</v>
      </c>
      <c r="BJ216" s="18" t="s">
        <v>84</v>
      </c>
      <c r="BK216" s="224">
        <f>ROUND(I216*H216,2)</f>
        <v>0</v>
      </c>
      <c r="BL216" s="18" t="s">
        <v>167</v>
      </c>
      <c r="BM216" s="223" t="s">
        <v>497</v>
      </c>
    </row>
    <row r="217" s="2" customFormat="1" ht="16.5" customHeight="1">
      <c r="A217" s="40"/>
      <c r="B217" s="41"/>
      <c r="C217" s="212" t="s">
        <v>498</v>
      </c>
      <c r="D217" s="212" t="s">
        <v>163</v>
      </c>
      <c r="E217" s="213" t="s">
        <v>499</v>
      </c>
      <c r="F217" s="214" t="s">
        <v>494</v>
      </c>
      <c r="G217" s="215" t="s">
        <v>471</v>
      </c>
      <c r="H217" s="216">
        <v>92</v>
      </c>
      <c r="I217" s="217"/>
      <c r="J217" s="218">
        <f>ROUND(I217*H217,2)</f>
        <v>0</v>
      </c>
      <c r="K217" s="214" t="s">
        <v>32</v>
      </c>
      <c r="L217" s="46"/>
      <c r="M217" s="219" t="s">
        <v>32</v>
      </c>
      <c r="N217" s="220" t="s">
        <v>48</v>
      </c>
      <c r="O217" s="86"/>
      <c r="P217" s="221">
        <f>O217*H217</f>
        <v>0</v>
      </c>
      <c r="Q217" s="221">
        <v>0</v>
      </c>
      <c r="R217" s="221">
        <f>Q217*H217</f>
        <v>0</v>
      </c>
      <c r="S217" s="221">
        <v>0</v>
      </c>
      <c r="T217" s="222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23" t="s">
        <v>167</v>
      </c>
      <c r="AT217" s="223" t="s">
        <v>163</v>
      </c>
      <c r="AU217" s="223" t="s">
        <v>86</v>
      </c>
      <c r="AY217" s="18" t="s">
        <v>162</v>
      </c>
      <c r="BE217" s="224">
        <f>IF(N217="základní",J217,0)</f>
        <v>0</v>
      </c>
      <c r="BF217" s="224">
        <f>IF(N217="snížená",J217,0)</f>
        <v>0</v>
      </c>
      <c r="BG217" s="224">
        <f>IF(N217="zákl. přenesená",J217,0)</f>
        <v>0</v>
      </c>
      <c r="BH217" s="224">
        <f>IF(N217="sníž. přenesená",J217,0)</f>
        <v>0</v>
      </c>
      <c r="BI217" s="224">
        <f>IF(N217="nulová",J217,0)</f>
        <v>0</v>
      </c>
      <c r="BJ217" s="18" t="s">
        <v>84</v>
      </c>
      <c r="BK217" s="224">
        <f>ROUND(I217*H217,2)</f>
        <v>0</v>
      </c>
      <c r="BL217" s="18" t="s">
        <v>167</v>
      </c>
      <c r="BM217" s="223" t="s">
        <v>500</v>
      </c>
    </row>
    <row r="218" s="2" customFormat="1" ht="16.5" customHeight="1">
      <c r="A218" s="40"/>
      <c r="B218" s="41"/>
      <c r="C218" s="212" t="s">
        <v>501</v>
      </c>
      <c r="D218" s="212" t="s">
        <v>163</v>
      </c>
      <c r="E218" s="213" t="s">
        <v>502</v>
      </c>
      <c r="F218" s="214" t="s">
        <v>494</v>
      </c>
      <c r="G218" s="215" t="s">
        <v>471</v>
      </c>
      <c r="H218" s="216">
        <v>120</v>
      </c>
      <c r="I218" s="217"/>
      <c r="J218" s="218">
        <f>ROUND(I218*H218,2)</f>
        <v>0</v>
      </c>
      <c r="K218" s="214" t="s">
        <v>32</v>
      </c>
      <c r="L218" s="46"/>
      <c r="M218" s="219" t="s">
        <v>32</v>
      </c>
      <c r="N218" s="220" t="s">
        <v>48</v>
      </c>
      <c r="O218" s="86"/>
      <c r="P218" s="221">
        <f>O218*H218</f>
        <v>0</v>
      </c>
      <c r="Q218" s="221">
        <v>0</v>
      </c>
      <c r="R218" s="221">
        <f>Q218*H218</f>
        <v>0</v>
      </c>
      <c r="S218" s="221">
        <v>0</v>
      </c>
      <c r="T218" s="222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23" t="s">
        <v>167</v>
      </c>
      <c r="AT218" s="223" t="s">
        <v>163</v>
      </c>
      <c r="AU218" s="223" t="s">
        <v>86</v>
      </c>
      <c r="AY218" s="18" t="s">
        <v>162</v>
      </c>
      <c r="BE218" s="224">
        <f>IF(N218="základní",J218,0)</f>
        <v>0</v>
      </c>
      <c r="BF218" s="224">
        <f>IF(N218="snížená",J218,0)</f>
        <v>0</v>
      </c>
      <c r="BG218" s="224">
        <f>IF(N218="zákl. přenesená",J218,0)</f>
        <v>0</v>
      </c>
      <c r="BH218" s="224">
        <f>IF(N218="sníž. přenesená",J218,0)</f>
        <v>0</v>
      </c>
      <c r="BI218" s="224">
        <f>IF(N218="nulová",J218,0)</f>
        <v>0</v>
      </c>
      <c r="BJ218" s="18" t="s">
        <v>84</v>
      </c>
      <c r="BK218" s="224">
        <f>ROUND(I218*H218,2)</f>
        <v>0</v>
      </c>
      <c r="BL218" s="18" t="s">
        <v>167</v>
      </c>
      <c r="BM218" s="223" t="s">
        <v>503</v>
      </c>
    </row>
    <row r="219" s="12" customFormat="1" ht="25.92" customHeight="1">
      <c r="A219" s="12"/>
      <c r="B219" s="198"/>
      <c r="C219" s="199"/>
      <c r="D219" s="200" t="s">
        <v>76</v>
      </c>
      <c r="E219" s="201" t="s">
        <v>504</v>
      </c>
      <c r="F219" s="201" t="s">
        <v>505</v>
      </c>
      <c r="G219" s="199"/>
      <c r="H219" s="199"/>
      <c r="I219" s="202"/>
      <c r="J219" s="203">
        <f>BK219</f>
        <v>0</v>
      </c>
      <c r="K219" s="199"/>
      <c r="L219" s="204"/>
      <c r="M219" s="205"/>
      <c r="N219" s="206"/>
      <c r="O219" s="206"/>
      <c r="P219" s="207">
        <f>P220</f>
        <v>0</v>
      </c>
      <c r="Q219" s="206"/>
      <c r="R219" s="207">
        <f>R220</f>
        <v>0</v>
      </c>
      <c r="S219" s="206"/>
      <c r="T219" s="208">
        <f>T220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09" t="s">
        <v>84</v>
      </c>
      <c r="AT219" s="210" t="s">
        <v>76</v>
      </c>
      <c r="AU219" s="210" t="s">
        <v>77</v>
      </c>
      <c r="AY219" s="209" t="s">
        <v>162</v>
      </c>
      <c r="BK219" s="211">
        <f>BK220</f>
        <v>0</v>
      </c>
    </row>
    <row r="220" s="2" customFormat="1" ht="16.5" customHeight="1">
      <c r="A220" s="40"/>
      <c r="B220" s="41"/>
      <c r="C220" s="212" t="s">
        <v>506</v>
      </c>
      <c r="D220" s="212" t="s">
        <v>163</v>
      </c>
      <c r="E220" s="213" t="s">
        <v>507</v>
      </c>
      <c r="F220" s="214" t="s">
        <v>508</v>
      </c>
      <c r="G220" s="215" t="s">
        <v>166</v>
      </c>
      <c r="H220" s="216">
        <v>1</v>
      </c>
      <c r="I220" s="217"/>
      <c r="J220" s="218">
        <f>ROUND(I220*H220,2)</f>
        <v>0</v>
      </c>
      <c r="K220" s="214" t="s">
        <v>32</v>
      </c>
      <c r="L220" s="46"/>
      <c r="M220" s="219" t="s">
        <v>32</v>
      </c>
      <c r="N220" s="220" t="s">
        <v>48</v>
      </c>
      <c r="O220" s="86"/>
      <c r="P220" s="221">
        <f>O220*H220</f>
        <v>0</v>
      </c>
      <c r="Q220" s="221">
        <v>0</v>
      </c>
      <c r="R220" s="221">
        <f>Q220*H220</f>
        <v>0</v>
      </c>
      <c r="S220" s="221">
        <v>0</v>
      </c>
      <c r="T220" s="222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23" t="s">
        <v>167</v>
      </c>
      <c r="AT220" s="223" t="s">
        <v>163</v>
      </c>
      <c r="AU220" s="223" t="s">
        <v>84</v>
      </c>
      <c r="AY220" s="18" t="s">
        <v>162</v>
      </c>
      <c r="BE220" s="224">
        <f>IF(N220="základní",J220,0)</f>
        <v>0</v>
      </c>
      <c r="BF220" s="224">
        <f>IF(N220="snížená",J220,0)</f>
        <v>0</v>
      </c>
      <c r="BG220" s="224">
        <f>IF(N220="zákl. přenesená",J220,0)</f>
        <v>0</v>
      </c>
      <c r="BH220" s="224">
        <f>IF(N220="sníž. přenesená",J220,0)</f>
        <v>0</v>
      </c>
      <c r="BI220" s="224">
        <f>IF(N220="nulová",J220,0)</f>
        <v>0</v>
      </c>
      <c r="BJ220" s="18" t="s">
        <v>84</v>
      </c>
      <c r="BK220" s="224">
        <f>ROUND(I220*H220,2)</f>
        <v>0</v>
      </c>
      <c r="BL220" s="18" t="s">
        <v>167</v>
      </c>
      <c r="BM220" s="223" t="s">
        <v>509</v>
      </c>
    </row>
    <row r="221" s="12" customFormat="1" ht="25.92" customHeight="1">
      <c r="A221" s="12"/>
      <c r="B221" s="198"/>
      <c r="C221" s="199"/>
      <c r="D221" s="200" t="s">
        <v>76</v>
      </c>
      <c r="E221" s="201" t="s">
        <v>510</v>
      </c>
      <c r="F221" s="201" t="s">
        <v>511</v>
      </c>
      <c r="G221" s="199"/>
      <c r="H221" s="199"/>
      <c r="I221" s="202"/>
      <c r="J221" s="203">
        <f>BK221</f>
        <v>0</v>
      </c>
      <c r="K221" s="199"/>
      <c r="L221" s="204"/>
      <c r="M221" s="205"/>
      <c r="N221" s="206"/>
      <c r="O221" s="206"/>
      <c r="P221" s="207">
        <f>SUM(P222:P230)</f>
        <v>0</v>
      </c>
      <c r="Q221" s="206"/>
      <c r="R221" s="207">
        <f>SUM(R222:R230)</f>
        <v>0</v>
      </c>
      <c r="S221" s="206"/>
      <c r="T221" s="208">
        <f>SUM(T222:T230)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09" t="s">
        <v>84</v>
      </c>
      <c r="AT221" s="210" t="s">
        <v>76</v>
      </c>
      <c r="AU221" s="210" t="s">
        <v>77</v>
      </c>
      <c r="AY221" s="209" t="s">
        <v>162</v>
      </c>
      <c r="BK221" s="211">
        <f>SUM(BK222:BK230)</f>
        <v>0</v>
      </c>
    </row>
    <row r="222" s="2" customFormat="1">
      <c r="A222" s="40"/>
      <c r="B222" s="41"/>
      <c r="C222" s="212" t="s">
        <v>512</v>
      </c>
      <c r="D222" s="212" t="s">
        <v>163</v>
      </c>
      <c r="E222" s="213" t="s">
        <v>513</v>
      </c>
      <c r="F222" s="214" t="s">
        <v>514</v>
      </c>
      <c r="G222" s="215" t="s">
        <v>515</v>
      </c>
      <c r="H222" s="216">
        <v>48</v>
      </c>
      <c r="I222" s="217"/>
      <c r="J222" s="218">
        <f>ROUND(I222*H222,2)</f>
        <v>0</v>
      </c>
      <c r="K222" s="214" t="s">
        <v>32</v>
      </c>
      <c r="L222" s="46"/>
      <c r="M222" s="219" t="s">
        <v>32</v>
      </c>
      <c r="N222" s="220" t="s">
        <v>48</v>
      </c>
      <c r="O222" s="86"/>
      <c r="P222" s="221">
        <f>O222*H222</f>
        <v>0</v>
      </c>
      <c r="Q222" s="221">
        <v>0</v>
      </c>
      <c r="R222" s="221">
        <f>Q222*H222</f>
        <v>0</v>
      </c>
      <c r="S222" s="221">
        <v>0</v>
      </c>
      <c r="T222" s="222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23" t="s">
        <v>516</v>
      </c>
      <c r="AT222" s="223" t="s">
        <v>163</v>
      </c>
      <c r="AU222" s="223" t="s">
        <v>84</v>
      </c>
      <c r="AY222" s="18" t="s">
        <v>162</v>
      </c>
      <c r="BE222" s="224">
        <f>IF(N222="základní",J222,0)</f>
        <v>0</v>
      </c>
      <c r="BF222" s="224">
        <f>IF(N222="snížená",J222,0)</f>
        <v>0</v>
      </c>
      <c r="BG222" s="224">
        <f>IF(N222="zákl. přenesená",J222,0)</f>
        <v>0</v>
      </c>
      <c r="BH222" s="224">
        <f>IF(N222="sníž. přenesená",J222,0)</f>
        <v>0</v>
      </c>
      <c r="BI222" s="224">
        <f>IF(N222="nulová",J222,0)</f>
        <v>0</v>
      </c>
      <c r="BJ222" s="18" t="s">
        <v>84</v>
      </c>
      <c r="BK222" s="224">
        <f>ROUND(I222*H222,2)</f>
        <v>0</v>
      </c>
      <c r="BL222" s="18" t="s">
        <v>516</v>
      </c>
      <c r="BM222" s="223" t="s">
        <v>517</v>
      </c>
    </row>
    <row r="223" s="2" customFormat="1" ht="16.5" customHeight="1">
      <c r="A223" s="40"/>
      <c r="B223" s="41"/>
      <c r="C223" s="212" t="s">
        <v>518</v>
      </c>
      <c r="D223" s="212" t="s">
        <v>163</v>
      </c>
      <c r="E223" s="213" t="s">
        <v>519</v>
      </c>
      <c r="F223" s="214" t="s">
        <v>520</v>
      </c>
      <c r="G223" s="215" t="s">
        <v>515</v>
      </c>
      <c r="H223" s="216">
        <v>72</v>
      </c>
      <c r="I223" s="217"/>
      <c r="J223" s="218">
        <f>ROUND(I223*H223,2)</f>
        <v>0</v>
      </c>
      <c r="K223" s="214" t="s">
        <v>32</v>
      </c>
      <c r="L223" s="46"/>
      <c r="M223" s="219" t="s">
        <v>32</v>
      </c>
      <c r="N223" s="220" t="s">
        <v>48</v>
      </c>
      <c r="O223" s="86"/>
      <c r="P223" s="221">
        <f>O223*H223</f>
        <v>0</v>
      </c>
      <c r="Q223" s="221">
        <v>0</v>
      </c>
      <c r="R223" s="221">
        <f>Q223*H223</f>
        <v>0</v>
      </c>
      <c r="S223" s="221">
        <v>0</v>
      </c>
      <c r="T223" s="222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23" t="s">
        <v>516</v>
      </c>
      <c r="AT223" s="223" t="s">
        <v>163</v>
      </c>
      <c r="AU223" s="223" t="s">
        <v>84</v>
      </c>
      <c r="AY223" s="18" t="s">
        <v>162</v>
      </c>
      <c r="BE223" s="224">
        <f>IF(N223="základní",J223,0)</f>
        <v>0</v>
      </c>
      <c r="BF223" s="224">
        <f>IF(N223="snížená",J223,0)</f>
        <v>0</v>
      </c>
      <c r="BG223" s="224">
        <f>IF(N223="zákl. přenesená",J223,0)</f>
        <v>0</v>
      </c>
      <c r="BH223" s="224">
        <f>IF(N223="sníž. přenesená",J223,0)</f>
        <v>0</v>
      </c>
      <c r="BI223" s="224">
        <f>IF(N223="nulová",J223,0)</f>
        <v>0</v>
      </c>
      <c r="BJ223" s="18" t="s">
        <v>84</v>
      </c>
      <c r="BK223" s="224">
        <f>ROUND(I223*H223,2)</f>
        <v>0</v>
      </c>
      <c r="BL223" s="18" t="s">
        <v>516</v>
      </c>
      <c r="BM223" s="223" t="s">
        <v>521</v>
      </c>
    </row>
    <row r="224" s="2" customFormat="1" ht="16.5" customHeight="1">
      <c r="A224" s="40"/>
      <c r="B224" s="41"/>
      <c r="C224" s="212" t="s">
        <v>522</v>
      </c>
      <c r="D224" s="212" t="s">
        <v>163</v>
      </c>
      <c r="E224" s="213" t="s">
        <v>523</v>
      </c>
      <c r="F224" s="214" t="s">
        <v>524</v>
      </c>
      <c r="G224" s="215" t="s">
        <v>515</v>
      </c>
      <c r="H224" s="216">
        <v>48</v>
      </c>
      <c r="I224" s="217"/>
      <c r="J224" s="218">
        <f>ROUND(I224*H224,2)</f>
        <v>0</v>
      </c>
      <c r="K224" s="214" t="s">
        <v>32</v>
      </c>
      <c r="L224" s="46"/>
      <c r="M224" s="219" t="s">
        <v>32</v>
      </c>
      <c r="N224" s="220" t="s">
        <v>48</v>
      </c>
      <c r="O224" s="86"/>
      <c r="P224" s="221">
        <f>O224*H224</f>
        <v>0</v>
      </c>
      <c r="Q224" s="221">
        <v>0</v>
      </c>
      <c r="R224" s="221">
        <f>Q224*H224</f>
        <v>0</v>
      </c>
      <c r="S224" s="221">
        <v>0</v>
      </c>
      <c r="T224" s="222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23" t="s">
        <v>516</v>
      </c>
      <c r="AT224" s="223" t="s">
        <v>163</v>
      </c>
      <c r="AU224" s="223" t="s">
        <v>84</v>
      </c>
      <c r="AY224" s="18" t="s">
        <v>162</v>
      </c>
      <c r="BE224" s="224">
        <f>IF(N224="základní",J224,0)</f>
        <v>0</v>
      </c>
      <c r="BF224" s="224">
        <f>IF(N224="snížená",J224,0)</f>
        <v>0</v>
      </c>
      <c r="BG224" s="224">
        <f>IF(N224="zákl. přenesená",J224,0)</f>
        <v>0</v>
      </c>
      <c r="BH224" s="224">
        <f>IF(N224="sníž. přenesená",J224,0)</f>
        <v>0</v>
      </c>
      <c r="BI224" s="224">
        <f>IF(N224="nulová",J224,0)</f>
        <v>0</v>
      </c>
      <c r="BJ224" s="18" t="s">
        <v>84</v>
      </c>
      <c r="BK224" s="224">
        <f>ROUND(I224*H224,2)</f>
        <v>0</v>
      </c>
      <c r="BL224" s="18" t="s">
        <v>516</v>
      </c>
      <c r="BM224" s="223" t="s">
        <v>525</v>
      </c>
    </row>
    <row r="225" s="2" customFormat="1" ht="55.5" customHeight="1">
      <c r="A225" s="40"/>
      <c r="B225" s="41"/>
      <c r="C225" s="212" t="s">
        <v>526</v>
      </c>
      <c r="D225" s="212" t="s">
        <v>163</v>
      </c>
      <c r="E225" s="213" t="s">
        <v>527</v>
      </c>
      <c r="F225" s="214" t="s">
        <v>528</v>
      </c>
      <c r="G225" s="215" t="s">
        <v>166</v>
      </c>
      <c r="H225" s="216">
        <v>1</v>
      </c>
      <c r="I225" s="217"/>
      <c r="J225" s="218">
        <f>ROUND(I225*H225,2)</f>
        <v>0</v>
      </c>
      <c r="K225" s="214" t="s">
        <v>32</v>
      </c>
      <c r="L225" s="46"/>
      <c r="M225" s="219" t="s">
        <v>32</v>
      </c>
      <c r="N225" s="220" t="s">
        <v>48</v>
      </c>
      <c r="O225" s="86"/>
      <c r="P225" s="221">
        <f>O225*H225</f>
        <v>0</v>
      </c>
      <c r="Q225" s="221">
        <v>0</v>
      </c>
      <c r="R225" s="221">
        <f>Q225*H225</f>
        <v>0</v>
      </c>
      <c r="S225" s="221">
        <v>0</v>
      </c>
      <c r="T225" s="222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23" t="s">
        <v>516</v>
      </c>
      <c r="AT225" s="223" t="s">
        <v>163</v>
      </c>
      <c r="AU225" s="223" t="s">
        <v>84</v>
      </c>
      <c r="AY225" s="18" t="s">
        <v>162</v>
      </c>
      <c r="BE225" s="224">
        <f>IF(N225="základní",J225,0)</f>
        <v>0</v>
      </c>
      <c r="BF225" s="224">
        <f>IF(N225="snížená",J225,0)</f>
        <v>0</v>
      </c>
      <c r="BG225" s="224">
        <f>IF(N225="zákl. přenesená",J225,0)</f>
        <v>0</v>
      </c>
      <c r="BH225" s="224">
        <f>IF(N225="sníž. přenesená",J225,0)</f>
        <v>0</v>
      </c>
      <c r="BI225" s="224">
        <f>IF(N225="nulová",J225,0)</f>
        <v>0</v>
      </c>
      <c r="BJ225" s="18" t="s">
        <v>84</v>
      </c>
      <c r="BK225" s="224">
        <f>ROUND(I225*H225,2)</f>
        <v>0</v>
      </c>
      <c r="BL225" s="18" t="s">
        <v>516</v>
      </c>
      <c r="BM225" s="223" t="s">
        <v>529</v>
      </c>
    </row>
    <row r="226" s="2" customFormat="1" ht="66.75" customHeight="1">
      <c r="A226" s="40"/>
      <c r="B226" s="41"/>
      <c r="C226" s="212" t="s">
        <v>530</v>
      </c>
      <c r="D226" s="212" t="s">
        <v>163</v>
      </c>
      <c r="E226" s="213" t="s">
        <v>531</v>
      </c>
      <c r="F226" s="214" t="s">
        <v>532</v>
      </c>
      <c r="G226" s="215" t="s">
        <v>166</v>
      </c>
      <c r="H226" s="216">
        <v>1</v>
      </c>
      <c r="I226" s="217"/>
      <c r="J226" s="218">
        <f>ROUND(I226*H226,2)</f>
        <v>0</v>
      </c>
      <c r="K226" s="214" t="s">
        <v>32</v>
      </c>
      <c r="L226" s="46"/>
      <c r="M226" s="219" t="s">
        <v>32</v>
      </c>
      <c r="N226" s="220" t="s">
        <v>48</v>
      </c>
      <c r="O226" s="86"/>
      <c r="P226" s="221">
        <f>O226*H226</f>
        <v>0</v>
      </c>
      <c r="Q226" s="221">
        <v>0</v>
      </c>
      <c r="R226" s="221">
        <f>Q226*H226</f>
        <v>0</v>
      </c>
      <c r="S226" s="221">
        <v>0</v>
      </c>
      <c r="T226" s="222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23" t="s">
        <v>516</v>
      </c>
      <c r="AT226" s="223" t="s">
        <v>163</v>
      </c>
      <c r="AU226" s="223" t="s">
        <v>84</v>
      </c>
      <c r="AY226" s="18" t="s">
        <v>162</v>
      </c>
      <c r="BE226" s="224">
        <f>IF(N226="základní",J226,0)</f>
        <v>0</v>
      </c>
      <c r="BF226" s="224">
        <f>IF(N226="snížená",J226,0)</f>
        <v>0</v>
      </c>
      <c r="BG226" s="224">
        <f>IF(N226="zákl. přenesená",J226,0)</f>
        <v>0</v>
      </c>
      <c r="BH226" s="224">
        <f>IF(N226="sníž. přenesená",J226,0)</f>
        <v>0</v>
      </c>
      <c r="BI226" s="224">
        <f>IF(N226="nulová",J226,0)</f>
        <v>0</v>
      </c>
      <c r="BJ226" s="18" t="s">
        <v>84</v>
      </c>
      <c r="BK226" s="224">
        <f>ROUND(I226*H226,2)</f>
        <v>0</v>
      </c>
      <c r="BL226" s="18" t="s">
        <v>516</v>
      </c>
      <c r="BM226" s="223" t="s">
        <v>533</v>
      </c>
    </row>
    <row r="227" s="2" customFormat="1">
      <c r="A227" s="40"/>
      <c r="B227" s="41"/>
      <c r="C227" s="212" t="s">
        <v>534</v>
      </c>
      <c r="D227" s="212" t="s">
        <v>163</v>
      </c>
      <c r="E227" s="213" t="s">
        <v>535</v>
      </c>
      <c r="F227" s="214" t="s">
        <v>536</v>
      </c>
      <c r="G227" s="215" t="s">
        <v>166</v>
      </c>
      <c r="H227" s="216">
        <v>1</v>
      </c>
      <c r="I227" s="217"/>
      <c r="J227" s="218">
        <f>ROUND(I227*H227,2)</f>
        <v>0</v>
      </c>
      <c r="K227" s="214" t="s">
        <v>32</v>
      </c>
      <c r="L227" s="46"/>
      <c r="M227" s="219" t="s">
        <v>32</v>
      </c>
      <c r="N227" s="220" t="s">
        <v>48</v>
      </c>
      <c r="O227" s="86"/>
      <c r="P227" s="221">
        <f>O227*H227</f>
        <v>0</v>
      </c>
      <c r="Q227" s="221">
        <v>0</v>
      </c>
      <c r="R227" s="221">
        <f>Q227*H227</f>
        <v>0</v>
      </c>
      <c r="S227" s="221">
        <v>0</v>
      </c>
      <c r="T227" s="222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23" t="s">
        <v>516</v>
      </c>
      <c r="AT227" s="223" t="s">
        <v>163</v>
      </c>
      <c r="AU227" s="223" t="s">
        <v>84</v>
      </c>
      <c r="AY227" s="18" t="s">
        <v>162</v>
      </c>
      <c r="BE227" s="224">
        <f>IF(N227="základní",J227,0)</f>
        <v>0</v>
      </c>
      <c r="BF227" s="224">
        <f>IF(N227="snížená",J227,0)</f>
        <v>0</v>
      </c>
      <c r="BG227" s="224">
        <f>IF(N227="zákl. přenesená",J227,0)</f>
        <v>0</v>
      </c>
      <c r="BH227" s="224">
        <f>IF(N227="sníž. přenesená",J227,0)</f>
        <v>0</v>
      </c>
      <c r="BI227" s="224">
        <f>IF(N227="nulová",J227,0)</f>
        <v>0</v>
      </c>
      <c r="BJ227" s="18" t="s">
        <v>84</v>
      </c>
      <c r="BK227" s="224">
        <f>ROUND(I227*H227,2)</f>
        <v>0</v>
      </c>
      <c r="BL227" s="18" t="s">
        <v>516</v>
      </c>
      <c r="BM227" s="223" t="s">
        <v>537</v>
      </c>
    </row>
    <row r="228" s="2" customFormat="1">
      <c r="A228" s="40"/>
      <c r="B228" s="41"/>
      <c r="C228" s="212" t="s">
        <v>538</v>
      </c>
      <c r="D228" s="212" t="s">
        <v>163</v>
      </c>
      <c r="E228" s="213" t="s">
        <v>539</v>
      </c>
      <c r="F228" s="214" t="s">
        <v>540</v>
      </c>
      <c r="G228" s="215" t="s">
        <v>166</v>
      </c>
      <c r="H228" s="216">
        <v>1</v>
      </c>
      <c r="I228" s="217"/>
      <c r="J228" s="218">
        <f>ROUND(I228*H228,2)</f>
        <v>0</v>
      </c>
      <c r="K228" s="214" t="s">
        <v>32</v>
      </c>
      <c r="L228" s="46"/>
      <c r="M228" s="219" t="s">
        <v>32</v>
      </c>
      <c r="N228" s="220" t="s">
        <v>48</v>
      </c>
      <c r="O228" s="86"/>
      <c r="P228" s="221">
        <f>O228*H228</f>
        <v>0</v>
      </c>
      <c r="Q228" s="221">
        <v>0</v>
      </c>
      <c r="R228" s="221">
        <f>Q228*H228</f>
        <v>0</v>
      </c>
      <c r="S228" s="221">
        <v>0</v>
      </c>
      <c r="T228" s="222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23" t="s">
        <v>516</v>
      </c>
      <c r="AT228" s="223" t="s">
        <v>163</v>
      </c>
      <c r="AU228" s="223" t="s">
        <v>84</v>
      </c>
      <c r="AY228" s="18" t="s">
        <v>162</v>
      </c>
      <c r="BE228" s="224">
        <f>IF(N228="základní",J228,0)</f>
        <v>0</v>
      </c>
      <c r="BF228" s="224">
        <f>IF(N228="snížená",J228,0)</f>
        <v>0</v>
      </c>
      <c r="BG228" s="224">
        <f>IF(N228="zákl. přenesená",J228,0)</f>
        <v>0</v>
      </c>
      <c r="BH228" s="224">
        <f>IF(N228="sníž. přenesená",J228,0)</f>
        <v>0</v>
      </c>
      <c r="BI228" s="224">
        <f>IF(N228="nulová",J228,0)</f>
        <v>0</v>
      </c>
      <c r="BJ228" s="18" t="s">
        <v>84</v>
      </c>
      <c r="BK228" s="224">
        <f>ROUND(I228*H228,2)</f>
        <v>0</v>
      </c>
      <c r="BL228" s="18" t="s">
        <v>516</v>
      </c>
      <c r="BM228" s="223" t="s">
        <v>541</v>
      </c>
    </row>
    <row r="229" s="2" customFormat="1">
      <c r="A229" s="40"/>
      <c r="B229" s="41"/>
      <c r="C229" s="212" t="s">
        <v>542</v>
      </c>
      <c r="D229" s="212" t="s">
        <v>163</v>
      </c>
      <c r="E229" s="213" t="s">
        <v>543</v>
      </c>
      <c r="F229" s="214" t="s">
        <v>544</v>
      </c>
      <c r="G229" s="215" t="s">
        <v>166</v>
      </c>
      <c r="H229" s="216">
        <v>1</v>
      </c>
      <c r="I229" s="217"/>
      <c r="J229" s="218">
        <f>ROUND(I229*H229,2)</f>
        <v>0</v>
      </c>
      <c r="K229" s="214" t="s">
        <v>32</v>
      </c>
      <c r="L229" s="46"/>
      <c r="M229" s="219" t="s">
        <v>32</v>
      </c>
      <c r="N229" s="220" t="s">
        <v>48</v>
      </c>
      <c r="O229" s="86"/>
      <c r="P229" s="221">
        <f>O229*H229</f>
        <v>0</v>
      </c>
      <c r="Q229" s="221">
        <v>0</v>
      </c>
      <c r="R229" s="221">
        <f>Q229*H229</f>
        <v>0</v>
      </c>
      <c r="S229" s="221">
        <v>0</v>
      </c>
      <c r="T229" s="222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23" t="s">
        <v>516</v>
      </c>
      <c r="AT229" s="223" t="s">
        <v>163</v>
      </c>
      <c r="AU229" s="223" t="s">
        <v>84</v>
      </c>
      <c r="AY229" s="18" t="s">
        <v>162</v>
      </c>
      <c r="BE229" s="224">
        <f>IF(N229="základní",J229,0)</f>
        <v>0</v>
      </c>
      <c r="BF229" s="224">
        <f>IF(N229="snížená",J229,0)</f>
        <v>0</v>
      </c>
      <c r="BG229" s="224">
        <f>IF(N229="zákl. přenesená",J229,0)</f>
        <v>0</v>
      </c>
      <c r="BH229" s="224">
        <f>IF(N229="sníž. přenesená",J229,0)</f>
        <v>0</v>
      </c>
      <c r="BI229" s="224">
        <f>IF(N229="nulová",J229,0)</f>
        <v>0</v>
      </c>
      <c r="BJ229" s="18" t="s">
        <v>84</v>
      </c>
      <c r="BK229" s="224">
        <f>ROUND(I229*H229,2)</f>
        <v>0</v>
      </c>
      <c r="BL229" s="18" t="s">
        <v>516</v>
      </c>
      <c r="BM229" s="223" t="s">
        <v>545</v>
      </c>
    </row>
    <row r="230" s="2" customFormat="1" ht="16.5" customHeight="1">
      <c r="A230" s="40"/>
      <c r="B230" s="41"/>
      <c r="C230" s="212" t="s">
        <v>546</v>
      </c>
      <c r="D230" s="212" t="s">
        <v>163</v>
      </c>
      <c r="E230" s="213" t="s">
        <v>547</v>
      </c>
      <c r="F230" s="214" t="s">
        <v>548</v>
      </c>
      <c r="G230" s="215" t="s">
        <v>166</v>
      </c>
      <c r="H230" s="216">
        <v>1</v>
      </c>
      <c r="I230" s="217"/>
      <c r="J230" s="218">
        <f>ROUND(I230*H230,2)</f>
        <v>0</v>
      </c>
      <c r="K230" s="214" t="s">
        <v>549</v>
      </c>
      <c r="L230" s="46"/>
      <c r="M230" s="219" t="s">
        <v>32</v>
      </c>
      <c r="N230" s="220" t="s">
        <v>48</v>
      </c>
      <c r="O230" s="86"/>
      <c r="P230" s="221">
        <f>O230*H230</f>
        <v>0</v>
      </c>
      <c r="Q230" s="221">
        <v>0</v>
      </c>
      <c r="R230" s="221">
        <f>Q230*H230</f>
        <v>0</v>
      </c>
      <c r="S230" s="221">
        <v>0</v>
      </c>
      <c r="T230" s="222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23" t="s">
        <v>516</v>
      </c>
      <c r="AT230" s="223" t="s">
        <v>163</v>
      </c>
      <c r="AU230" s="223" t="s">
        <v>84</v>
      </c>
      <c r="AY230" s="18" t="s">
        <v>162</v>
      </c>
      <c r="BE230" s="224">
        <f>IF(N230="základní",J230,0)</f>
        <v>0</v>
      </c>
      <c r="BF230" s="224">
        <f>IF(N230="snížená",J230,0)</f>
        <v>0</v>
      </c>
      <c r="BG230" s="224">
        <f>IF(N230="zákl. přenesená",J230,0)</f>
        <v>0</v>
      </c>
      <c r="BH230" s="224">
        <f>IF(N230="sníž. přenesená",J230,0)</f>
        <v>0</v>
      </c>
      <c r="BI230" s="224">
        <f>IF(N230="nulová",J230,0)</f>
        <v>0</v>
      </c>
      <c r="BJ230" s="18" t="s">
        <v>84</v>
      </c>
      <c r="BK230" s="224">
        <f>ROUND(I230*H230,2)</f>
        <v>0</v>
      </c>
      <c r="BL230" s="18" t="s">
        <v>516</v>
      </c>
      <c r="BM230" s="223" t="s">
        <v>550</v>
      </c>
    </row>
    <row r="231" s="12" customFormat="1" ht="25.92" customHeight="1">
      <c r="A231" s="12"/>
      <c r="B231" s="198"/>
      <c r="C231" s="199"/>
      <c r="D231" s="200" t="s">
        <v>76</v>
      </c>
      <c r="E231" s="201" t="s">
        <v>551</v>
      </c>
      <c r="F231" s="201" t="s">
        <v>552</v>
      </c>
      <c r="G231" s="199"/>
      <c r="H231" s="199"/>
      <c r="I231" s="202"/>
      <c r="J231" s="203">
        <f>BK231</f>
        <v>0</v>
      </c>
      <c r="K231" s="199"/>
      <c r="L231" s="204"/>
      <c r="M231" s="205"/>
      <c r="N231" s="206"/>
      <c r="O231" s="206"/>
      <c r="P231" s="207">
        <f>SUM(P232:P246)</f>
        <v>0</v>
      </c>
      <c r="Q231" s="206"/>
      <c r="R231" s="207">
        <f>SUM(R232:R246)</f>
        <v>252.89999999999995</v>
      </c>
      <c r="S231" s="206"/>
      <c r="T231" s="208">
        <f>SUM(T232:T246)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09" t="s">
        <v>84</v>
      </c>
      <c r="AT231" s="210" t="s">
        <v>76</v>
      </c>
      <c r="AU231" s="210" t="s">
        <v>77</v>
      </c>
      <c r="AY231" s="209" t="s">
        <v>162</v>
      </c>
      <c r="BK231" s="211">
        <f>SUM(BK232:BK246)</f>
        <v>0</v>
      </c>
    </row>
    <row r="232" s="2" customFormat="1" ht="16.5" customHeight="1">
      <c r="A232" s="40"/>
      <c r="B232" s="41"/>
      <c r="C232" s="212" t="s">
        <v>553</v>
      </c>
      <c r="D232" s="212" t="s">
        <v>163</v>
      </c>
      <c r="E232" s="213" t="s">
        <v>554</v>
      </c>
      <c r="F232" s="214" t="s">
        <v>353</v>
      </c>
      <c r="G232" s="215" t="s">
        <v>166</v>
      </c>
      <c r="H232" s="216">
        <v>10</v>
      </c>
      <c r="I232" s="217"/>
      <c r="J232" s="218">
        <f>ROUND(I232*H232,2)</f>
        <v>0</v>
      </c>
      <c r="K232" s="214" t="s">
        <v>32</v>
      </c>
      <c r="L232" s="46"/>
      <c r="M232" s="219" t="s">
        <v>32</v>
      </c>
      <c r="N232" s="220" t="s">
        <v>48</v>
      </c>
      <c r="O232" s="86"/>
      <c r="P232" s="221">
        <f>O232*H232</f>
        <v>0</v>
      </c>
      <c r="Q232" s="221">
        <v>8.6999999999999993</v>
      </c>
      <c r="R232" s="221">
        <f>Q232*H232</f>
        <v>87</v>
      </c>
      <c r="S232" s="221">
        <v>0</v>
      </c>
      <c r="T232" s="222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23" t="s">
        <v>167</v>
      </c>
      <c r="AT232" s="223" t="s">
        <v>163</v>
      </c>
      <c r="AU232" s="223" t="s">
        <v>84</v>
      </c>
      <c r="AY232" s="18" t="s">
        <v>162</v>
      </c>
      <c r="BE232" s="224">
        <f>IF(N232="základní",J232,0)</f>
        <v>0</v>
      </c>
      <c r="BF232" s="224">
        <f>IF(N232="snížená",J232,0)</f>
        <v>0</v>
      </c>
      <c r="BG232" s="224">
        <f>IF(N232="zákl. přenesená",J232,0)</f>
        <v>0</v>
      </c>
      <c r="BH232" s="224">
        <f>IF(N232="sníž. přenesená",J232,0)</f>
        <v>0</v>
      </c>
      <c r="BI232" s="224">
        <f>IF(N232="nulová",J232,0)</f>
        <v>0</v>
      </c>
      <c r="BJ232" s="18" t="s">
        <v>84</v>
      </c>
      <c r="BK232" s="224">
        <f>ROUND(I232*H232,2)</f>
        <v>0</v>
      </c>
      <c r="BL232" s="18" t="s">
        <v>167</v>
      </c>
      <c r="BM232" s="223" t="s">
        <v>555</v>
      </c>
    </row>
    <row r="233" s="2" customFormat="1" ht="16.5" customHeight="1">
      <c r="A233" s="40"/>
      <c r="B233" s="41"/>
      <c r="C233" s="212" t="s">
        <v>556</v>
      </c>
      <c r="D233" s="212" t="s">
        <v>163</v>
      </c>
      <c r="E233" s="213" t="s">
        <v>557</v>
      </c>
      <c r="F233" s="214" t="s">
        <v>558</v>
      </c>
      <c r="G233" s="215" t="s">
        <v>166</v>
      </c>
      <c r="H233" s="216">
        <v>3</v>
      </c>
      <c r="I233" s="217"/>
      <c r="J233" s="218">
        <f>ROUND(I233*H233,2)</f>
        <v>0</v>
      </c>
      <c r="K233" s="214" t="s">
        <v>32</v>
      </c>
      <c r="L233" s="46"/>
      <c r="M233" s="219" t="s">
        <v>32</v>
      </c>
      <c r="N233" s="220" t="s">
        <v>48</v>
      </c>
      <c r="O233" s="86"/>
      <c r="P233" s="221">
        <f>O233*H233</f>
        <v>0</v>
      </c>
      <c r="Q233" s="221">
        <v>0</v>
      </c>
      <c r="R233" s="221">
        <f>Q233*H233</f>
        <v>0</v>
      </c>
      <c r="S233" s="221">
        <v>0</v>
      </c>
      <c r="T233" s="222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23" t="s">
        <v>167</v>
      </c>
      <c r="AT233" s="223" t="s">
        <v>163</v>
      </c>
      <c r="AU233" s="223" t="s">
        <v>84</v>
      </c>
      <c r="AY233" s="18" t="s">
        <v>162</v>
      </c>
      <c r="BE233" s="224">
        <f>IF(N233="základní",J233,0)</f>
        <v>0</v>
      </c>
      <c r="BF233" s="224">
        <f>IF(N233="snížená",J233,0)</f>
        <v>0</v>
      </c>
      <c r="BG233" s="224">
        <f>IF(N233="zákl. přenesená",J233,0)</f>
        <v>0</v>
      </c>
      <c r="BH233" s="224">
        <f>IF(N233="sníž. přenesená",J233,0)</f>
        <v>0</v>
      </c>
      <c r="BI233" s="224">
        <f>IF(N233="nulová",J233,0)</f>
        <v>0</v>
      </c>
      <c r="BJ233" s="18" t="s">
        <v>84</v>
      </c>
      <c r="BK233" s="224">
        <f>ROUND(I233*H233,2)</f>
        <v>0</v>
      </c>
      <c r="BL233" s="18" t="s">
        <v>167</v>
      </c>
      <c r="BM233" s="223" t="s">
        <v>559</v>
      </c>
    </row>
    <row r="234" s="2" customFormat="1" ht="16.5" customHeight="1">
      <c r="A234" s="40"/>
      <c r="B234" s="41"/>
      <c r="C234" s="212" t="s">
        <v>560</v>
      </c>
      <c r="D234" s="212" t="s">
        <v>163</v>
      </c>
      <c r="E234" s="213" t="s">
        <v>561</v>
      </c>
      <c r="F234" s="214" t="s">
        <v>562</v>
      </c>
      <c r="G234" s="215" t="s">
        <v>166</v>
      </c>
      <c r="H234" s="216">
        <v>1</v>
      </c>
      <c r="I234" s="217"/>
      <c r="J234" s="218">
        <f>ROUND(I234*H234,2)</f>
        <v>0</v>
      </c>
      <c r="K234" s="214" t="s">
        <v>32</v>
      </c>
      <c r="L234" s="46"/>
      <c r="M234" s="219" t="s">
        <v>32</v>
      </c>
      <c r="N234" s="220" t="s">
        <v>48</v>
      </c>
      <c r="O234" s="86"/>
      <c r="P234" s="221">
        <f>O234*H234</f>
        <v>0</v>
      </c>
      <c r="Q234" s="221">
        <v>0</v>
      </c>
      <c r="R234" s="221">
        <f>Q234*H234</f>
        <v>0</v>
      </c>
      <c r="S234" s="221">
        <v>0</v>
      </c>
      <c r="T234" s="222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23" t="s">
        <v>167</v>
      </c>
      <c r="AT234" s="223" t="s">
        <v>163</v>
      </c>
      <c r="AU234" s="223" t="s">
        <v>84</v>
      </c>
      <c r="AY234" s="18" t="s">
        <v>162</v>
      </c>
      <c r="BE234" s="224">
        <f>IF(N234="základní",J234,0)</f>
        <v>0</v>
      </c>
      <c r="BF234" s="224">
        <f>IF(N234="snížená",J234,0)</f>
        <v>0</v>
      </c>
      <c r="BG234" s="224">
        <f>IF(N234="zákl. přenesená",J234,0)</f>
        <v>0</v>
      </c>
      <c r="BH234" s="224">
        <f>IF(N234="sníž. přenesená",J234,0)</f>
        <v>0</v>
      </c>
      <c r="BI234" s="224">
        <f>IF(N234="nulová",J234,0)</f>
        <v>0</v>
      </c>
      <c r="BJ234" s="18" t="s">
        <v>84</v>
      </c>
      <c r="BK234" s="224">
        <f>ROUND(I234*H234,2)</f>
        <v>0</v>
      </c>
      <c r="BL234" s="18" t="s">
        <v>167</v>
      </c>
      <c r="BM234" s="223" t="s">
        <v>563</v>
      </c>
    </row>
    <row r="235" s="2" customFormat="1" ht="16.5" customHeight="1">
      <c r="A235" s="40"/>
      <c r="B235" s="41"/>
      <c r="C235" s="212" t="s">
        <v>564</v>
      </c>
      <c r="D235" s="212" t="s">
        <v>163</v>
      </c>
      <c r="E235" s="213" t="s">
        <v>565</v>
      </c>
      <c r="F235" s="214" t="s">
        <v>353</v>
      </c>
      <c r="G235" s="215" t="s">
        <v>166</v>
      </c>
      <c r="H235" s="216">
        <v>4</v>
      </c>
      <c r="I235" s="217"/>
      <c r="J235" s="218">
        <f>ROUND(I235*H235,2)</f>
        <v>0</v>
      </c>
      <c r="K235" s="214" t="s">
        <v>32</v>
      </c>
      <c r="L235" s="46"/>
      <c r="M235" s="219" t="s">
        <v>32</v>
      </c>
      <c r="N235" s="220" t="s">
        <v>48</v>
      </c>
      <c r="O235" s="86"/>
      <c r="P235" s="221">
        <f>O235*H235</f>
        <v>0</v>
      </c>
      <c r="Q235" s="221">
        <v>8.6999999999999993</v>
      </c>
      <c r="R235" s="221">
        <f>Q235*H235</f>
        <v>34.799999999999997</v>
      </c>
      <c r="S235" s="221">
        <v>0</v>
      </c>
      <c r="T235" s="222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23" t="s">
        <v>167</v>
      </c>
      <c r="AT235" s="223" t="s">
        <v>163</v>
      </c>
      <c r="AU235" s="223" t="s">
        <v>84</v>
      </c>
      <c r="AY235" s="18" t="s">
        <v>162</v>
      </c>
      <c r="BE235" s="224">
        <f>IF(N235="základní",J235,0)</f>
        <v>0</v>
      </c>
      <c r="BF235" s="224">
        <f>IF(N235="snížená",J235,0)</f>
        <v>0</v>
      </c>
      <c r="BG235" s="224">
        <f>IF(N235="zákl. přenesená",J235,0)</f>
        <v>0</v>
      </c>
      <c r="BH235" s="224">
        <f>IF(N235="sníž. přenesená",J235,0)</f>
        <v>0</v>
      </c>
      <c r="BI235" s="224">
        <f>IF(N235="nulová",J235,0)</f>
        <v>0</v>
      </c>
      <c r="BJ235" s="18" t="s">
        <v>84</v>
      </c>
      <c r="BK235" s="224">
        <f>ROUND(I235*H235,2)</f>
        <v>0</v>
      </c>
      <c r="BL235" s="18" t="s">
        <v>167</v>
      </c>
      <c r="BM235" s="223" t="s">
        <v>566</v>
      </c>
    </row>
    <row r="236" s="2" customFormat="1" ht="16.5" customHeight="1">
      <c r="A236" s="40"/>
      <c r="B236" s="41"/>
      <c r="C236" s="212" t="s">
        <v>567</v>
      </c>
      <c r="D236" s="212" t="s">
        <v>163</v>
      </c>
      <c r="E236" s="213" t="s">
        <v>568</v>
      </c>
      <c r="F236" s="214" t="s">
        <v>569</v>
      </c>
      <c r="G236" s="215" t="s">
        <v>166</v>
      </c>
      <c r="H236" s="216">
        <v>1</v>
      </c>
      <c r="I236" s="217"/>
      <c r="J236" s="218">
        <f>ROUND(I236*H236,2)</f>
        <v>0</v>
      </c>
      <c r="K236" s="214" t="s">
        <v>32</v>
      </c>
      <c r="L236" s="46"/>
      <c r="M236" s="219" t="s">
        <v>32</v>
      </c>
      <c r="N236" s="220" t="s">
        <v>48</v>
      </c>
      <c r="O236" s="86"/>
      <c r="P236" s="221">
        <f>O236*H236</f>
        <v>0</v>
      </c>
      <c r="Q236" s="221">
        <v>0</v>
      </c>
      <c r="R236" s="221">
        <f>Q236*H236</f>
        <v>0</v>
      </c>
      <c r="S236" s="221">
        <v>0</v>
      </c>
      <c r="T236" s="222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23" t="s">
        <v>167</v>
      </c>
      <c r="AT236" s="223" t="s">
        <v>163</v>
      </c>
      <c r="AU236" s="223" t="s">
        <v>84</v>
      </c>
      <c r="AY236" s="18" t="s">
        <v>162</v>
      </c>
      <c r="BE236" s="224">
        <f>IF(N236="základní",J236,0)</f>
        <v>0</v>
      </c>
      <c r="BF236" s="224">
        <f>IF(N236="snížená",J236,0)</f>
        <v>0</v>
      </c>
      <c r="BG236" s="224">
        <f>IF(N236="zákl. přenesená",J236,0)</f>
        <v>0</v>
      </c>
      <c r="BH236" s="224">
        <f>IF(N236="sníž. přenesená",J236,0)</f>
        <v>0</v>
      </c>
      <c r="BI236" s="224">
        <f>IF(N236="nulová",J236,0)</f>
        <v>0</v>
      </c>
      <c r="BJ236" s="18" t="s">
        <v>84</v>
      </c>
      <c r="BK236" s="224">
        <f>ROUND(I236*H236,2)</f>
        <v>0</v>
      </c>
      <c r="BL236" s="18" t="s">
        <v>167</v>
      </c>
      <c r="BM236" s="223" t="s">
        <v>570</v>
      </c>
    </row>
    <row r="237" s="2" customFormat="1" ht="16.5" customHeight="1">
      <c r="A237" s="40"/>
      <c r="B237" s="41"/>
      <c r="C237" s="212" t="s">
        <v>571</v>
      </c>
      <c r="D237" s="212" t="s">
        <v>163</v>
      </c>
      <c r="E237" s="213" t="s">
        <v>572</v>
      </c>
      <c r="F237" s="214" t="s">
        <v>558</v>
      </c>
      <c r="G237" s="215" t="s">
        <v>166</v>
      </c>
      <c r="H237" s="216">
        <v>1</v>
      </c>
      <c r="I237" s="217"/>
      <c r="J237" s="218">
        <f>ROUND(I237*H237,2)</f>
        <v>0</v>
      </c>
      <c r="K237" s="214" t="s">
        <v>32</v>
      </c>
      <c r="L237" s="46"/>
      <c r="M237" s="219" t="s">
        <v>32</v>
      </c>
      <c r="N237" s="220" t="s">
        <v>48</v>
      </c>
      <c r="O237" s="86"/>
      <c r="P237" s="221">
        <f>O237*H237</f>
        <v>0</v>
      </c>
      <c r="Q237" s="221">
        <v>0</v>
      </c>
      <c r="R237" s="221">
        <f>Q237*H237</f>
        <v>0</v>
      </c>
      <c r="S237" s="221">
        <v>0</v>
      </c>
      <c r="T237" s="222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23" t="s">
        <v>167</v>
      </c>
      <c r="AT237" s="223" t="s">
        <v>163</v>
      </c>
      <c r="AU237" s="223" t="s">
        <v>84</v>
      </c>
      <c r="AY237" s="18" t="s">
        <v>162</v>
      </c>
      <c r="BE237" s="224">
        <f>IF(N237="základní",J237,0)</f>
        <v>0</v>
      </c>
      <c r="BF237" s="224">
        <f>IF(N237="snížená",J237,0)</f>
        <v>0</v>
      </c>
      <c r="BG237" s="224">
        <f>IF(N237="zákl. přenesená",J237,0)</f>
        <v>0</v>
      </c>
      <c r="BH237" s="224">
        <f>IF(N237="sníž. přenesená",J237,0)</f>
        <v>0</v>
      </c>
      <c r="BI237" s="224">
        <f>IF(N237="nulová",J237,0)</f>
        <v>0</v>
      </c>
      <c r="BJ237" s="18" t="s">
        <v>84</v>
      </c>
      <c r="BK237" s="224">
        <f>ROUND(I237*H237,2)</f>
        <v>0</v>
      </c>
      <c r="BL237" s="18" t="s">
        <v>167</v>
      </c>
      <c r="BM237" s="223" t="s">
        <v>573</v>
      </c>
    </row>
    <row r="238" s="2" customFormat="1" ht="16.5" customHeight="1">
      <c r="A238" s="40"/>
      <c r="B238" s="41"/>
      <c r="C238" s="212" t="s">
        <v>574</v>
      </c>
      <c r="D238" s="212" t="s">
        <v>163</v>
      </c>
      <c r="E238" s="213" t="s">
        <v>575</v>
      </c>
      <c r="F238" s="214" t="s">
        <v>569</v>
      </c>
      <c r="G238" s="215" t="s">
        <v>166</v>
      </c>
      <c r="H238" s="216">
        <v>1</v>
      </c>
      <c r="I238" s="217"/>
      <c r="J238" s="218">
        <f>ROUND(I238*H238,2)</f>
        <v>0</v>
      </c>
      <c r="K238" s="214" t="s">
        <v>32</v>
      </c>
      <c r="L238" s="46"/>
      <c r="M238" s="219" t="s">
        <v>32</v>
      </c>
      <c r="N238" s="220" t="s">
        <v>48</v>
      </c>
      <c r="O238" s="86"/>
      <c r="P238" s="221">
        <f>O238*H238</f>
        <v>0</v>
      </c>
      <c r="Q238" s="221">
        <v>0</v>
      </c>
      <c r="R238" s="221">
        <f>Q238*H238</f>
        <v>0</v>
      </c>
      <c r="S238" s="221">
        <v>0</v>
      </c>
      <c r="T238" s="222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23" t="s">
        <v>167</v>
      </c>
      <c r="AT238" s="223" t="s">
        <v>163</v>
      </c>
      <c r="AU238" s="223" t="s">
        <v>84</v>
      </c>
      <c r="AY238" s="18" t="s">
        <v>162</v>
      </c>
      <c r="BE238" s="224">
        <f>IF(N238="základní",J238,0)</f>
        <v>0</v>
      </c>
      <c r="BF238" s="224">
        <f>IF(N238="snížená",J238,0)</f>
        <v>0</v>
      </c>
      <c r="BG238" s="224">
        <f>IF(N238="zákl. přenesená",J238,0)</f>
        <v>0</v>
      </c>
      <c r="BH238" s="224">
        <f>IF(N238="sníž. přenesená",J238,0)</f>
        <v>0</v>
      </c>
      <c r="BI238" s="224">
        <f>IF(N238="nulová",J238,0)</f>
        <v>0</v>
      </c>
      <c r="BJ238" s="18" t="s">
        <v>84</v>
      </c>
      <c r="BK238" s="224">
        <f>ROUND(I238*H238,2)</f>
        <v>0</v>
      </c>
      <c r="BL238" s="18" t="s">
        <v>167</v>
      </c>
      <c r="BM238" s="223" t="s">
        <v>576</v>
      </c>
    </row>
    <row r="239" s="2" customFormat="1" ht="16.5" customHeight="1">
      <c r="A239" s="40"/>
      <c r="B239" s="41"/>
      <c r="C239" s="212" t="s">
        <v>577</v>
      </c>
      <c r="D239" s="212" t="s">
        <v>163</v>
      </c>
      <c r="E239" s="213" t="s">
        <v>578</v>
      </c>
      <c r="F239" s="214" t="s">
        <v>558</v>
      </c>
      <c r="G239" s="215" t="s">
        <v>166</v>
      </c>
      <c r="H239" s="216">
        <v>1</v>
      </c>
      <c r="I239" s="217"/>
      <c r="J239" s="218">
        <f>ROUND(I239*H239,2)</f>
        <v>0</v>
      </c>
      <c r="K239" s="214" t="s">
        <v>32</v>
      </c>
      <c r="L239" s="46"/>
      <c r="M239" s="219" t="s">
        <v>32</v>
      </c>
      <c r="N239" s="220" t="s">
        <v>48</v>
      </c>
      <c r="O239" s="86"/>
      <c r="P239" s="221">
        <f>O239*H239</f>
        <v>0</v>
      </c>
      <c r="Q239" s="221">
        <v>0</v>
      </c>
      <c r="R239" s="221">
        <f>Q239*H239</f>
        <v>0</v>
      </c>
      <c r="S239" s="221">
        <v>0</v>
      </c>
      <c r="T239" s="222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23" t="s">
        <v>167</v>
      </c>
      <c r="AT239" s="223" t="s">
        <v>163</v>
      </c>
      <c r="AU239" s="223" t="s">
        <v>84</v>
      </c>
      <c r="AY239" s="18" t="s">
        <v>162</v>
      </c>
      <c r="BE239" s="224">
        <f>IF(N239="základní",J239,0)</f>
        <v>0</v>
      </c>
      <c r="BF239" s="224">
        <f>IF(N239="snížená",J239,0)</f>
        <v>0</v>
      </c>
      <c r="BG239" s="224">
        <f>IF(N239="zákl. přenesená",J239,0)</f>
        <v>0</v>
      </c>
      <c r="BH239" s="224">
        <f>IF(N239="sníž. přenesená",J239,0)</f>
        <v>0</v>
      </c>
      <c r="BI239" s="224">
        <f>IF(N239="nulová",J239,0)</f>
        <v>0</v>
      </c>
      <c r="BJ239" s="18" t="s">
        <v>84</v>
      </c>
      <c r="BK239" s="224">
        <f>ROUND(I239*H239,2)</f>
        <v>0</v>
      </c>
      <c r="BL239" s="18" t="s">
        <v>167</v>
      </c>
      <c r="BM239" s="223" t="s">
        <v>579</v>
      </c>
    </row>
    <row r="240" s="2" customFormat="1" ht="16.5" customHeight="1">
      <c r="A240" s="40"/>
      <c r="B240" s="41"/>
      <c r="C240" s="212" t="s">
        <v>580</v>
      </c>
      <c r="D240" s="212" t="s">
        <v>163</v>
      </c>
      <c r="E240" s="213" t="s">
        <v>581</v>
      </c>
      <c r="F240" s="214" t="s">
        <v>353</v>
      </c>
      <c r="G240" s="215" t="s">
        <v>166</v>
      </c>
      <c r="H240" s="216">
        <v>8</v>
      </c>
      <c r="I240" s="217"/>
      <c r="J240" s="218">
        <f>ROUND(I240*H240,2)</f>
        <v>0</v>
      </c>
      <c r="K240" s="214" t="s">
        <v>32</v>
      </c>
      <c r="L240" s="46"/>
      <c r="M240" s="219" t="s">
        <v>32</v>
      </c>
      <c r="N240" s="220" t="s">
        <v>48</v>
      </c>
      <c r="O240" s="86"/>
      <c r="P240" s="221">
        <f>O240*H240</f>
        <v>0</v>
      </c>
      <c r="Q240" s="221">
        <v>8.6999999999999993</v>
      </c>
      <c r="R240" s="221">
        <f>Q240*H240</f>
        <v>69.599999999999994</v>
      </c>
      <c r="S240" s="221">
        <v>0</v>
      </c>
      <c r="T240" s="222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23" t="s">
        <v>167</v>
      </c>
      <c r="AT240" s="223" t="s">
        <v>163</v>
      </c>
      <c r="AU240" s="223" t="s">
        <v>84</v>
      </c>
      <c r="AY240" s="18" t="s">
        <v>162</v>
      </c>
      <c r="BE240" s="224">
        <f>IF(N240="základní",J240,0)</f>
        <v>0</v>
      </c>
      <c r="BF240" s="224">
        <f>IF(N240="snížená",J240,0)</f>
        <v>0</v>
      </c>
      <c r="BG240" s="224">
        <f>IF(N240="zákl. přenesená",J240,0)</f>
        <v>0</v>
      </c>
      <c r="BH240" s="224">
        <f>IF(N240="sníž. přenesená",J240,0)</f>
        <v>0</v>
      </c>
      <c r="BI240" s="224">
        <f>IF(N240="nulová",J240,0)</f>
        <v>0</v>
      </c>
      <c r="BJ240" s="18" t="s">
        <v>84</v>
      </c>
      <c r="BK240" s="224">
        <f>ROUND(I240*H240,2)</f>
        <v>0</v>
      </c>
      <c r="BL240" s="18" t="s">
        <v>167</v>
      </c>
      <c r="BM240" s="223" t="s">
        <v>582</v>
      </c>
    </row>
    <row r="241" s="2" customFormat="1" ht="16.5" customHeight="1">
      <c r="A241" s="40"/>
      <c r="B241" s="41"/>
      <c r="C241" s="212" t="s">
        <v>583</v>
      </c>
      <c r="D241" s="212" t="s">
        <v>163</v>
      </c>
      <c r="E241" s="213" t="s">
        <v>584</v>
      </c>
      <c r="F241" s="214" t="s">
        <v>585</v>
      </c>
      <c r="G241" s="215" t="s">
        <v>166</v>
      </c>
      <c r="H241" s="216">
        <v>2</v>
      </c>
      <c r="I241" s="217"/>
      <c r="J241" s="218">
        <f>ROUND(I241*H241,2)</f>
        <v>0</v>
      </c>
      <c r="K241" s="214" t="s">
        <v>32</v>
      </c>
      <c r="L241" s="46"/>
      <c r="M241" s="219" t="s">
        <v>32</v>
      </c>
      <c r="N241" s="220" t="s">
        <v>48</v>
      </c>
      <c r="O241" s="86"/>
      <c r="P241" s="221">
        <f>O241*H241</f>
        <v>0</v>
      </c>
      <c r="Q241" s="221">
        <v>6.5999999999999996</v>
      </c>
      <c r="R241" s="221">
        <f>Q241*H241</f>
        <v>13.199999999999999</v>
      </c>
      <c r="S241" s="221">
        <v>0</v>
      </c>
      <c r="T241" s="222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23" t="s">
        <v>167</v>
      </c>
      <c r="AT241" s="223" t="s">
        <v>163</v>
      </c>
      <c r="AU241" s="223" t="s">
        <v>84</v>
      </c>
      <c r="AY241" s="18" t="s">
        <v>162</v>
      </c>
      <c r="BE241" s="224">
        <f>IF(N241="základní",J241,0)</f>
        <v>0</v>
      </c>
      <c r="BF241" s="224">
        <f>IF(N241="snížená",J241,0)</f>
        <v>0</v>
      </c>
      <c r="BG241" s="224">
        <f>IF(N241="zákl. přenesená",J241,0)</f>
        <v>0</v>
      </c>
      <c r="BH241" s="224">
        <f>IF(N241="sníž. přenesená",J241,0)</f>
        <v>0</v>
      </c>
      <c r="BI241" s="224">
        <f>IF(N241="nulová",J241,0)</f>
        <v>0</v>
      </c>
      <c r="BJ241" s="18" t="s">
        <v>84</v>
      </c>
      <c r="BK241" s="224">
        <f>ROUND(I241*H241,2)</f>
        <v>0</v>
      </c>
      <c r="BL241" s="18" t="s">
        <v>167</v>
      </c>
      <c r="BM241" s="223" t="s">
        <v>586</v>
      </c>
    </row>
    <row r="242" s="2" customFormat="1" ht="16.5" customHeight="1">
      <c r="A242" s="40"/>
      <c r="B242" s="41"/>
      <c r="C242" s="212" t="s">
        <v>587</v>
      </c>
      <c r="D242" s="212" t="s">
        <v>163</v>
      </c>
      <c r="E242" s="213" t="s">
        <v>588</v>
      </c>
      <c r="F242" s="214" t="s">
        <v>353</v>
      </c>
      <c r="G242" s="215" t="s">
        <v>166</v>
      </c>
      <c r="H242" s="216">
        <v>1</v>
      </c>
      <c r="I242" s="217"/>
      <c r="J242" s="218">
        <f>ROUND(I242*H242,2)</f>
        <v>0</v>
      </c>
      <c r="K242" s="214" t="s">
        <v>32</v>
      </c>
      <c r="L242" s="46"/>
      <c r="M242" s="219" t="s">
        <v>32</v>
      </c>
      <c r="N242" s="220" t="s">
        <v>48</v>
      </c>
      <c r="O242" s="86"/>
      <c r="P242" s="221">
        <f>O242*H242</f>
        <v>0</v>
      </c>
      <c r="Q242" s="221">
        <v>8.6999999999999993</v>
      </c>
      <c r="R242" s="221">
        <f>Q242*H242</f>
        <v>8.6999999999999993</v>
      </c>
      <c r="S242" s="221">
        <v>0</v>
      </c>
      <c r="T242" s="222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23" t="s">
        <v>167</v>
      </c>
      <c r="AT242" s="223" t="s">
        <v>163</v>
      </c>
      <c r="AU242" s="223" t="s">
        <v>84</v>
      </c>
      <c r="AY242" s="18" t="s">
        <v>162</v>
      </c>
      <c r="BE242" s="224">
        <f>IF(N242="základní",J242,0)</f>
        <v>0</v>
      </c>
      <c r="BF242" s="224">
        <f>IF(N242="snížená",J242,0)</f>
        <v>0</v>
      </c>
      <c r="BG242" s="224">
        <f>IF(N242="zákl. přenesená",J242,0)</f>
        <v>0</v>
      </c>
      <c r="BH242" s="224">
        <f>IF(N242="sníž. přenesená",J242,0)</f>
        <v>0</v>
      </c>
      <c r="BI242" s="224">
        <f>IF(N242="nulová",J242,0)</f>
        <v>0</v>
      </c>
      <c r="BJ242" s="18" t="s">
        <v>84</v>
      </c>
      <c r="BK242" s="224">
        <f>ROUND(I242*H242,2)</f>
        <v>0</v>
      </c>
      <c r="BL242" s="18" t="s">
        <v>167</v>
      </c>
      <c r="BM242" s="223" t="s">
        <v>589</v>
      </c>
    </row>
    <row r="243" s="2" customFormat="1" ht="16.5" customHeight="1">
      <c r="A243" s="40"/>
      <c r="B243" s="41"/>
      <c r="C243" s="212" t="s">
        <v>590</v>
      </c>
      <c r="D243" s="212" t="s">
        <v>163</v>
      </c>
      <c r="E243" s="213" t="s">
        <v>591</v>
      </c>
      <c r="F243" s="214" t="s">
        <v>585</v>
      </c>
      <c r="G243" s="215" t="s">
        <v>166</v>
      </c>
      <c r="H243" s="216">
        <v>5</v>
      </c>
      <c r="I243" s="217"/>
      <c r="J243" s="218">
        <f>ROUND(I243*H243,2)</f>
        <v>0</v>
      </c>
      <c r="K243" s="214" t="s">
        <v>32</v>
      </c>
      <c r="L243" s="46"/>
      <c r="M243" s="219" t="s">
        <v>32</v>
      </c>
      <c r="N243" s="220" t="s">
        <v>48</v>
      </c>
      <c r="O243" s="86"/>
      <c r="P243" s="221">
        <f>O243*H243</f>
        <v>0</v>
      </c>
      <c r="Q243" s="221">
        <v>6.5999999999999996</v>
      </c>
      <c r="R243" s="221">
        <f>Q243*H243</f>
        <v>33</v>
      </c>
      <c r="S243" s="221">
        <v>0</v>
      </c>
      <c r="T243" s="222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23" t="s">
        <v>167</v>
      </c>
      <c r="AT243" s="223" t="s">
        <v>163</v>
      </c>
      <c r="AU243" s="223" t="s">
        <v>84</v>
      </c>
      <c r="AY243" s="18" t="s">
        <v>162</v>
      </c>
      <c r="BE243" s="224">
        <f>IF(N243="základní",J243,0)</f>
        <v>0</v>
      </c>
      <c r="BF243" s="224">
        <f>IF(N243="snížená",J243,0)</f>
        <v>0</v>
      </c>
      <c r="BG243" s="224">
        <f>IF(N243="zákl. přenesená",J243,0)</f>
        <v>0</v>
      </c>
      <c r="BH243" s="224">
        <f>IF(N243="sníž. přenesená",J243,0)</f>
        <v>0</v>
      </c>
      <c r="BI243" s="224">
        <f>IF(N243="nulová",J243,0)</f>
        <v>0</v>
      </c>
      <c r="BJ243" s="18" t="s">
        <v>84</v>
      </c>
      <c r="BK243" s="224">
        <f>ROUND(I243*H243,2)</f>
        <v>0</v>
      </c>
      <c r="BL243" s="18" t="s">
        <v>167</v>
      </c>
      <c r="BM243" s="223" t="s">
        <v>592</v>
      </c>
    </row>
    <row r="244" s="2" customFormat="1" ht="16.5" customHeight="1">
      <c r="A244" s="40"/>
      <c r="B244" s="41"/>
      <c r="C244" s="212" t="s">
        <v>593</v>
      </c>
      <c r="D244" s="212" t="s">
        <v>163</v>
      </c>
      <c r="E244" s="213" t="s">
        <v>594</v>
      </c>
      <c r="F244" s="214" t="s">
        <v>585</v>
      </c>
      <c r="G244" s="215" t="s">
        <v>166</v>
      </c>
      <c r="H244" s="216">
        <v>1</v>
      </c>
      <c r="I244" s="217"/>
      <c r="J244" s="218">
        <f>ROUND(I244*H244,2)</f>
        <v>0</v>
      </c>
      <c r="K244" s="214" t="s">
        <v>32</v>
      </c>
      <c r="L244" s="46"/>
      <c r="M244" s="219" t="s">
        <v>32</v>
      </c>
      <c r="N244" s="220" t="s">
        <v>48</v>
      </c>
      <c r="O244" s="86"/>
      <c r="P244" s="221">
        <f>O244*H244</f>
        <v>0</v>
      </c>
      <c r="Q244" s="221">
        <v>6.5999999999999996</v>
      </c>
      <c r="R244" s="221">
        <f>Q244*H244</f>
        <v>6.5999999999999996</v>
      </c>
      <c r="S244" s="221">
        <v>0</v>
      </c>
      <c r="T244" s="222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23" t="s">
        <v>167</v>
      </c>
      <c r="AT244" s="223" t="s">
        <v>163</v>
      </c>
      <c r="AU244" s="223" t="s">
        <v>84</v>
      </c>
      <c r="AY244" s="18" t="s">
        <v>162</v>
      </c>
      <c r="BE244" s="224">
        <f>IF(N244="základní",J244,0)</f>
        <v>0</v>
      </c>
      <c r="BF244" s="224">
        <f>IF(N244="snížená",J244,0)</f>
        <v>0</v>
      </c>
      <c r="BG244" s="224">
        <f>IF(N244="zákl. přenesená",J244,0)</f>
        <v>0</v>
      </c>
      <c r="BH244" s="224">
        <f>IF(N244="sníž. přenesená",J244,0)</f>
        <v>0</v>
      </c>
      <c r="BI244" s="224">
        <f>IF(N244="nulová",J244,0)</f>
        <v>0</v>
      </c>
      <c r="BJ244" s="18" t="s">
        <v>84</v>
      </c>
      <c r="BK244" s="224">
        <f>ROUND(I244*H244,2)</f>
        <v>0</v>
      </c>
      <c r="BL244" s="18" t="s">
        <v>167</v>
      </c>
      <c r="BM244" s="223" t="s">
        <v>595</v>
      </c>
    </row>
    <row r="245" s="2" customFormat="1" ht="16.5" customHeight="1">
      <c r="A245" s="40"/>
      <c r="B245" s="41"/>
      <c r="C245" s="212" t="s">
        <v>596</v>
      </c>
      <c r="D245" s="212" t="s">
        <v>163</v>
      </c>
      <c r="E245" s="213" t="s">
        <v>597</v>
      </c>
      <c r="F245" s="214" t="s">
        <v>349</v>
      </c>
      <c r="G245" s="215" t="s">
        <v>166</v>
      </c>
      <c r="H245" s="216">
        <v>2</v>
      </c>
      <c r="I245" s="217"/>
      <c r="J245" s="218">
        <f>ROUND(I245*H245,2)</f>
        <v>0</v>
      </c>
      <c r="K245" s="214" t="s">
        <v>32</v>
      </c>
      <c r="L245" s="46"/>
      <c r="M245" s="219" t="s">
        <v>32</v>
      </c>
      <c r="N245" s="220" t="s">
        <v>48</v>
      </c>
      <c r="O245" s="86"/>
      <c r="P245" s="221">
        <f>O245*H245</f>
        <v>0</v>
      </c>
      <c r="Q245" s="221">
        <v>0</v>
      </c>
      <c r="R245" s="221">
        <f>Q245*H245</f>
        <v>0</v>
      </c>
      <c r="S245" s="221">
        <v>0</v>
      </c>
      <c r="T245" s="222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23" t="s">
        <v>167</v>
      </c>
      <c r="AT245" s="223" t="s">
        <v>163</v>
      </c>
      <c r="AU245" s="223" t="s">
        <v>84</v>
      </c>
      <c r="AY245" s="18" t="s">
        <v>162</v>
      </c>
      <c r="BE245" s="224">
        <f>IF(N245="základní",J245,0)</f>
        <v>0</v>
      </c>
      <c r="BF245" s="224">
        <f>IF(N245="snížená",J245,0)</f>
        <v>0</v>
      </c>
      <c r="BG245" s="224">
        <f>IF(N245="zákl. přenesená",J245,0)</f>
        <v>0</v>
      </c>
      <c r="BH245" s="224">
        <f>IF(N245="sníž. přenesená",J245,0)</f>
        <v>0</v>
      </c>
      <c r="BI245" s="224">
        <f>IF(N245="nulová",J245,0)</f>
        <v>0</v>
      </c>
      <c r="BJ245" s="18" t="s">
        <v>84</v>
      </c>
      <c r="BK245" s="224">
        <f>ROUND(I245*H245,2)</f>
        <v>0</v>
      </c>
      <c r="BL245" s="18" t="s">
        <v>167</v>
      </c>
      <c r="BM245" s="223" t="s">
        <v>598</v>
      </c>
    </row>
    <row r="246" s="2" customFormat="1" ht="16.5" customHeight="1">
      <c r="A246" s="40"/>
      <c r="B246" s="41"/>
      <c r="C246" s="212" t="s">
        <v>599</v>
      </c>
      <c r="D246" s="212" t="s">
        <v>163</v>
      </c>
      <c r="E246" s="213" t="s">
        <v>600</v>
      </c>
      <c r="F246" s="214" t="s">
        <v>357</v>
      </c>
      <c r="G246" s="215" t="s">
        <v>166</v>
      </c>
      <c r="H246" s="216">
        <v>2</v>
      </c>
      <c r="I246" s="217"/>
      <c r="J246" s="218">
        <f>ROUND(I246*H246,2)</f>
        <v>0</v>
      </c>
      <c r="K246" s="214" t="s">
        <v>32</v>
      </c>
      <c r="L246" s="46"/>
      <c r="M246" s="219" t="s">
        <v>32</v>
      </c>
      <c r="N246" s="220" t="s">
        <v>48</v>
      </c>
      <c r="O246" s="86"/>
      <c r="P246" s="221">
        <f>O246*H246</f>
        <v>0</v>
      </c>
      <c r="Q246" s="221">
        <v>0</v>
      </c>
      <c r="R246" s="221">
        <f>Q246*H246</f>
        <v>0</v>
      </c>
      <c r="S246" s="221">
        <v>0</v>
      </c>
      <c r="T246" s="222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23" t="s">
        <v>167</v>
      </c>
      <c r="AT246" s="223" t="s">
        <v>163</v>
      </c>
      <c r="AU246" s="223" t="s">
        <v>84</v>
      </c>
      <c r="AY246" s="18" t="s">
        <v>162</v>
      </c>
      <c r="BE246" s="224">
        <f>IF(N246="základní",J246,0)</f>
        <v>0</v>
      </c>
      <c r="BF246" s="224">
        <f>IF(N246="snížená",J246,0)</f>
        <v>0</v>
      </c>
      <c r="BG246" s="224">
        <f>IF(N246="zákl. přenesená",J246,0)</f>
        <v>0</v>
      </c>
      <c r="BH246" s="224">
        <f>IF(N246="sníž. přenesená",J246,0)</f>
        <v>0</v>
      </c>
      <c r="BI246" s="224">
        <f>IF(N246="nulová",J246,0)</f>
        <v>0</v>
      </c>
      <c r="BJ246" s="18" t="s">
        <v>84</v>
      </c>
      <c r="BK246" s="224">
        <f>ROUND(I246*H246,2)</f>
        <v>0</v>
      </c>
      <c r="BL246" s="18" t="s">
        <v>167</v>
      </c>
      <c r="BM246" s="223" t="s">
        <v>601</v>
      </c>
    </row>
    <row r="247" s="12" customFormat="1" ht="25.92" customHeight="1">
      <c r="A247" s="12"/>
      <c r="B247" s="198"/>
      <c r="C247" s="199"/>
      <c r="D247" s="200" t="s">
        <v>76</v>
      </c>
      <c r="E247" s="201" t="s">
        <v>602</v>
      </c>
      <c r="F247" s="201" t="s">
        <v>603</v>
      </c>
      <c r="G247" s="199"/>
      <c r="H247" s="199"/>
      <c r="I247" s="202"/>
      <c r="J247" s="203">
        <f>BK247</f>
        <v>0</v>
      </c>
      <c r="K247" s="199"/>
      <c r="L247" s="204"/>
      <c r="M247" s="205"/>
      <c r="N247" s="206"/>
      <c r="O247" s="206"/>
      <c r="P247" s="207">
        <f>SUM(P248:P263)</f>
        <v>0</v>
      </c>
      <c r="Q247" s="206"/>
      <c r="R247" s="207">
        <f>SUM(R248:R263)</f>
        <v>0</v>
      </c>
      <c r="S247" s="206"/>
      <c r="T247" s="208">
        <f>SUM(T248:T263)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09" t="s">
        <v>84</v>
      </c>
      <c r="AT247" s="210" t="s">
        <v>76</v>
      </c>
      <c r="AU247" s="210" t="s">
        <v>77</v>
      </c>
      <c r="AY247" s="209" t="s">
        <v>162</v>
      </c>
      <c r="BK247" s="211">
        <f>SUM(BK248:BK263)</f>
        <v>0</v>
      </c>
    </row>
    <row r="248" s="2" customFormat="1" ht="16.5" customHeight="1">
      <c r="A248" s="40"/>
      <c r="B248" s="41"/>
      <c r="C248" s="212" t="s">
        <v>604</v>
      </c>
      <c r="D248" s="212" t="s">
        <v>163</v>
      </c>
      <c r="E248" s="213" t="s">
        <v>605</v>
      </c>
      <c r="F248" s="214" t="s">
        <v>606</v>
      </c>
      <c r="G248" s="215" t="s">
        <v>166</v>
      </c>
      <c r="H248" s="216">
        <v>4</v>
      </c>
      <c r="I248" s="217"/>
      <c r="J248" s="218">
        <f>ROUND(I248*H248,2)</f>
        <v>0</v>
      </c>
      <c r="K248" s="214" t="s">
        <v>32</v>
      </c>
      <c r="L248" s="46"/>
      <c r="M248" s="219" t="s">
        <v>32</v>
      </c>
      <c r="N248" s="220" t="s">
        <v>48</v>
      </c>
      <c r="O248" s="86"/>
      <c r="P248" s="221">
        <f>O248*H248</f>
        <v>0</v>
      </c>
      <c r="Q248" s="221">
        <v>0</v>
      </c>
      <c r="R248" s="221">
        <f>Q248*H248</f>
        <v>0</v>
      </c>
      <c r="S248" s="221">
        <v>0</v>
      </c>
      <c r="T248" s="222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23" t="s">
        <v>167</v>
      </c>
      <c r="AT248" s="223" t="s">
        <v>163</v>
      </c>
      <c r="AU248" s="223" t="s">
        <v>84</v>
      </c>
      <c r="AY248" s="18" t="s">
        <v>162</v>
      </c>
      <c r="BE248" s="224">
        <f>IF(N248="základní",J248,0)</f>
        <v>0</v>
      </c>
      <c r="BF248" s="224">
        <f>IF(N248="snížená",J248,0)</f>
        <v>0</v>
      </c>
      <c r="BG248" s="224">
        <f>IF(N248="zákl. přenesená",J248,0)</f>
        <v>0</v>
      </c>
      <c r="BH248" s="224">
        <f>IF(N248="sníž. přenesená",J248,0)</f>
        <v>0</v>
      </c>
      <c r="BI248" s="224">
        <f>IF(N248="nulová",J248,0)</f>
        <v>0</v>
      </c>
      <c r="BJ248" s="18" t="s">
        <v>84</v>
      </c>
      <c r="BK248" s="224">
        <f>ROUND(I248*H248,2)</f>
        <v>0</v>
      </c>
      <c r="BL248" s="18" t="s">
        <v>167</v>
      </c>
      <c r="BM248" s="223" t="s">
        <v>607</v>
      </c>
    </row>
    <row r="249" s="2" customFormat="1" ht="16.5" customHeight="1">
      <c r="A249" s="40"/>
      <c r="B249" s="41"/>
      <c r="C249" s="212" t="s">
        <v>608</v>
      </c>
      <c r="D249" s="212" t="s">
        <v>163</v>
      </c>
      <c r="E249" s="213" t="s">
        <v>609</v>
      </c>
      <c r="F249" s="214" t="s">
        <v>610</v>
      </c>
      <c r="G249" s="215" t="s">
        <v>166</v>
      </c>
      <c r="H249" s="216">
        <v>3</v>
      </c>
      <c r="I249" s="217"/>
      <c r="J249" s="218">
        <f>ROUND(I249*H249,2)</f>
        <v>0</v>
      </c>
      <c r="K249" s="214" t="s">
        <v>32</v>
      </c>
      <c r="L249" s="46"/>
      <c r="M249" s="219" t="s">
        <v>32</v>
      </c>
      <c r="N249" s="220" t="s">
        <v>48</v>
      </c>
      <c r="O249" s="86"/>
      <c r="P249" s="221">
        <f>O249*H249</f>
        <v>0</v>
      </c>
      <c r="Q249" s="221">
        <v>0</v>
      </c>
      <c r="R249" s="221">
        <f>Q249*H249</f>
        <v>0</v>
      </c>
      <c r="S249" s="221">
        <v>0</v>
      </c>
      <c r="T249" s="222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23" t="s">
        <v>167</v>
      </c>
      <c r="AT249" s="223" t="s">
        <v>163</v>
      </c>
      <c r="AU249" s="223" t="s">
        <v>84</v>
      </c>
      <c r="AY249" s="18" t="s">
        <v>162</v>
      </c>
      <c r="BE249" s="224">
        <f>IF(N249="základní",J249,0)</f>
        <v>0</v>
      </c>
      <c r="BF249" s="224">
        <f>IF(N249="snížená",J249,0)</f>
        <v>0</v>
      </c>
      <c r="BG249" s="224">
        <f>IF(N249="zákl. přenesená",J249,0)</f>
        <v>0</v>
      </c>
      <c r="BH249" s="224">
        <f>IF(N249="sníž. přenesená",J249,0)</f>
        <v>0</v>
      </c>
      <c r="BI249" s="224">
        <f>IF(N249="nulová",J249,0)</f>
        <v>0</v>
      </c>
      <c r="BJ249" s="18" t="s">
        <v>84</v>
      </c>
      <c r="BK249" s="224">
        <f>ROUND(I249*H249,2)</f>
        <v>0</v>
      </c>
      <c r="BL249" s="18" t="s">
        <v>167</v>
      </c>
      <c r="BM249" s="223" t="s">
        <v>611</v>
      </c>
    </row>
    <row r="250" s="2" customFormat="1" ht="16.5" customHeight="1">
      <c r="A250" s="40"/>
      <c r="B250" s="41"/>
      <c r="C250" s="212" t="s">
        <v>612</v>
      </c>
      <c r="D250" s="212" t="s">
        <v>163</v>
      </c>
      <c r="E250" s="213" t="s">
        <v>613</v>
      </c>
      <c r="F250" s="214" t="s">
        <v>614</v>
      </c>
      <c r="G250" s="215" t="s">
        <v>166</v>
      </c>
      <c r="H250" s="216">
        <v>23</v>
      </c>
      <c r="I250" s="217"/>
      <c r="J250" s="218">
        <f>ROUND(I250*H250,2)</f>
        <v>0</v>
      </c>
      <c r="K250" s="214" t="s">
        <v>32</v>
      </c>
      <c r="L250" s="46"/>
      <c r="M250" s="219" t="s">
        <v>32</v>
      </c>
      <c r="N250" s="220" t="s">
        <v>48</v>
      </c>
      <c r="O250" s="86"/>
      <c r="P250" s="221">
        <f>O250*H250</f>
        <v>0</v>
      </c>
      <c r="Q250" s="221">
        <v>0</v>
      </c>
      <c r="R250" s="221">
        <f>Q250*H250</f>
        <v>0</v>
      </c>
      <c r="S250" s="221">
        <v>0</v>
      </c>
      <c r="T250" s="222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23" t="s">
        <v>167</v>
      </c>
      <c r="AT250" s="223" t="s">
        <v>163</v>
      </c>
      <c r="AU250" s="223" t="s">
        <v>84</v>
      </c>
      <c r="AY250" s="18" t="s">
        <v>162</v>
      </c>
      <c r="BE250" s="224">
        <f>IF(N250="základní",J250,0)</f>
        <v>0</v>
      </c>
      <c r="BF250" s="224">
        <f>IF(N250="snížená",J250,0)</f>
        <v>0</v>
      </c>
      <c r="BG250" s="224">
        <f>IF(N250="zákl. přenesená",J250,0)</f>
        <v>0</v>
      </c>
      <c r="BH250" s="224">
        <f>IF(N250="sníž. přenesená",J250,0)</f>
        <v>0</v>
      </c>
      <c r="BI250" s="224">
        <f>IF(N250="nulová",J250,0)</f>
        <v>0</v>
      </c>
      <c r="BJ250" s="18" t="s">
        <v>84</v>
      </c>
      <c r="BK250" s="224">
        <f>ROUND(I250*H250,2)</f>
        <v>0</v>
      </c>
      <c r="BL250" s="18" t="s">
        <v>167</v>
      </c>
      <c r="BM250" s="223" t="s">
        <v>615</v>
      </c>
    </row>
    <row r="251" s="2" customFormat="1" ht="16.5" customHeight="1">
      <c r="A251" s="40"/>
      <c r="B251" s="41"/>
      <c r="C251" s="212" t="s">
        <v>616</v>
      </c>
      <c r="D251" s="212" t="s">
        <v>163</v>
      </c>
      <c r="E251" s="213" t="s">
        <v>617</v>
      </c>
      <c r="F251" s="214" t="s">
        <v>618</v>
      </c>
      <c r="G251" s="215" t="s">
        <v>166</v>
      </c>
      <c r="H251" s="216">
        <v>18</v>
      </c>
      <c r="I251" s="217"/>
      <c r="J251" s="218">
        <f>ROUND(I251*H251,2)</f>
        <v>0</v>
      </c>
      <c r="K251" s="214" t="s">
        <v>32</v>
      </c>
      <c r="L251" s="46"/>
      <c r="M251" s="219" t="s">
        <v>32</v>
      </c>
      <c r="N251" s="220" t="s">
        <v>48</v>
      </c>
      <c r="O251" s="86"/>
      <c r="P251" s="221">
        <f>O251*H251</f>
        <v>0</v>
      </c>
      <c r="Q251" s="221">
        <v>0</v>
      </c>
      <c r="R251" s="221">
        <f>Q251*H251</f>
        <v>0</v>
      </c>
      <c r="S251" s="221">
        <v>0</v>
      </c>
      <c r="T251" s="222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23" t="s">
        <v>167</v>
      </c>
      <c r="AT251" s="223" t="s">
        <v>163</v>
      </c>
      <c r="AU251" s="223" t="s">
        <v>84</v>
      </c>
      <c r="AY251" s="18" t="s">
        <v>162</v>
      </c>
      <c r="BE251" s="224">
        <f>IF(N251="základní",J251,0)</f>
        <v>0</v>
      </c>
      <c r="BF251" s="224">
        <f>IF(N251="snížená",J251,0)</f>
        <v>0</v>
      </c>
      <c r="BG251" s="224">
        <f>IF(N251="zákl. přenesená",J251,0)</f>
        <v>0</v>
      </c>
      <c r="BH251" s="224">
        <f>IF(N251="sníž. přenesená",J251,0)</f>
        <v>0</v>
      </c>
      <c r="BI251" s="224">
        <f>IF(N251="nulová",J251,0)</f>
        <v>0</v>
      </c>
      <c r="BJ251" s="18" t="s">
        <v>84</v>
      </c>
      <c r="BK251" s="224">
        <f>ROUND(I251*H251,2)</f>
        <v>0</v>
      </c>
      <c r="BL251" s="18" t="s">
        <v>167</v>
      </c>
      <c r="BM251" s="223" t="s">
        <v>619</v>
      </c>
    </row>
    <row r="252" s="2" customFormat="1" ht="16.5" customHeight="1">
      <c r="A252" s="40"/>
      <c r="B252" s="41"/>
      <c r="C252" s="212" t="s">
        <v>620</v>
      </c>
      <c r="D252" s="212" t="s">
        <v>163</v>
      </c>
      <c r="E252" s="213" t="s">
        <v>621</v>
      </c>
      <c r="F252" s="214" t="s">
        <v>618</v>
      </c>
      <c r="G252" s="215" t="s">
        <v>166</v>
      </c>
      <c r="H252" s="216">
        <v>66</v>
      </c>
      <c r="I252" s="217"/>
      <c r="J252" s="218">
        <f>ROUND(I252*H252,2)</f>
        <v>0</v>
      </c>
      <c r="K252" s="214" t="s">
        <v>32</v>
      </c>
      <c r="L252" s="46"/>
      <c r="M252" s="219" t="s">
        <v>32</v>
      </c>
      <c r="N252" s="220" t="s">
        <v>48</v>
      </c>
      <c r="O252" s="86"/>
      <c r="P252" s="221">
        <f>O252*H252</f>
        <v>0</v>
      </c>
      <c r="Q252" s="221">
        <v>0</v>
      </c>
      <c r="R252" s="221">
        <f>Q252*H252</f>
        <v>0</v>
      </c>
      <c r="S252" s="221">
        <v>0</v>
      </c>
      <c r="T252" s="222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23" t="s">
        <v>167</v>
      </c>
      <c r="AT252" s="223" t="s">
        <v>163</v>
      </c>
      <c r="AU252" s="223" t="s">
        <v>84</v>
      </c>
      <c r="AY252" s="18" t="s">
        <v>162</v>
      </c>
      <c r="BE252" s="224">
        <f>IF(N252="základní",J252,0)</f>
        <v>0</v>
      </c>
      <c r="BF252" s="224">
        <f>IF(N252="snížená",J252,0)</f>
        <v>0</v>
      </c>
      <c r="BG252" s="224">
        <f>IF(N252="zákl. přenesená",J252,0)</f>
        <v>0</v>
      </c>
      <c r="BH252" s="224">
        <f>IF(N252="sníž. přenesená",J252,0)</f>
        <v>0</v>
      </c>
      <c r="BI252" s="224">
        <f>IF(N252="nulová",J252,0)</f>
        <v>0</v>
      </c>
      <c r="BJ252" s="18" t="s">
        <v>84</v>
      </c>
      <c r="BK252" s="224">
        <f>ROUND(I252*H252,2)</f>
        <v>0</v>
      </c>
      <c r="BL252" s="18" t="s">
        <v>167</v>
      </c>
      <c r="BM252" s="223" t="s">
        <v>622</v>
      </c>
    </row>
    <row r="253" s="2" customFormat="1" ht="16.5" customHeight="1">
      <c r="A253" s="40"/>
      <c r="B253" s="41"/>
      <c r="C253" s="212" t="s">
        <v>623</v>
      </c>
      <c r="D253" s="212" t="s">
        <v>163</v>
      </c>
      <c r="E253" s="213" t="s">
        <v>624</v>
      </c>
      <c r="F253" s="214" t="s">
        <v>625</v>
      </c>
      <c r="G253" s="215" t="s">
        <v>166</v>
      </c>
      <c r="H253" s="216">
        <v>5</v>
      </c>
      <c r="I253" s="217"/>
      <c r="J253" s="218">
        <f>ROUND(I253*H253,2)</f>
        <v>0</v>
      </c>
      <c r="K253" s="214" t="s">
        <v>32</v>
      </c>
      <c r="L253" s="46"/>
      <c r="M253" s="219" t="s">
        <v>32</v>
      </c>
      <c r="N253" s="220" t="s">
        <v>48</v>
      </c>
      <c r="O253" s="86"/>
      <c r="P253" s="221">
        <f>O253*H253</f>
        <v>0</v>
      </c>
      <c r="Q253" s="221">
        <v>0</v>
      </c>
      <c r="R253" s="221">
        <f>Q253*H253</f>
        <v>0</v>
      </c>
      <c r="S253" s="221">
        <v>0</v>
      </c>
      <c r="T253" s="222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23" t="s">
        <v>167</v>
      </c>
      <c r="AT253" s="223" t="s">
        <v>163</v>
      </c>
      <c r="AU253" s="223" t="s">
        <v>84</v>
      </c>
      <c r="AY253" s="18" t="s">
        <v>162</v>
      </c>
      <c r="BE253" s="224">
        <f>IF(N253="základní",J253,0)</f>
        <v>0</v>
      </c>
      <c r="BF253" s="224">
        <f>IF(N253="snížená",J253,0)</f>
        <v>0</v>
      </c>
      <c r="BG253" s="224">
        <f>IF(N253="zákl. přenesená",J253,0)</f>
        <v>0</v>
      </c>
      <c r="BH253" s="224">
        <f>IF(N253="sníž. přenesená",J253,0)</f>
        <v>0</v>
      </c>
      <c r="BI253" s="224">
        <f>IF(N253="nulová",J253,0)</f>
        <v>0</v>
      </c>
      <c r="BJ253" s="18" t="s">
        <v>84</v>
      </c>
      <c r="BK253" s="224">
        <f>ROUND(I253*H253,2)</f>
        <v>0</v>
      </c>
      <c r="BL253" s="18" t="s">
        <v>167</v>
      </c>
      <c r="BM253" s="223" t="s">
        <v>626</v>
      </c>
    </row>
    <row r="254" s="2" customFormat="1" ht="16.5" customHeight="1">
      <c r="A254" s="40"/>
      <c r="B254" s="41"/>
      <c r="C254" s="212" t="s">
        <v>627</v>
      </c>
      <c r="D254" s="212" t="s">
        <v>163</v>
      </c>
      <c r="E254" s="213" t="s">
        <v>628</v>
      </c>
      <c r="F254" s="214" t="s">
        <v>614</v>
      </c>
      <c r="G254" s="215" t="s">
        <v>166</v>
      </c>
      <c r="H254" s="216">
        <v>3</v>
      </c>
      <c r="I254" s="217"/>
      <c r="J254" s="218">
        <f>ROUND(I254*H254,2)</f>
        <v>0</v>
      </c>
      <c r="K254" s="214" t="s">
        <v>32</v>
      </c>
      <c r="L254" s="46"/>
      <c r="M254" s="219" t="s">
        <v>32</v>
      </c>
      <c r="N254" s="220" t="s">
        <v>48</v>
      </c>
      <c r="O254" s="86"/>
      <c r="P254" s="221">
        <f>O254*H254</f>
        <v>0</v>
      </c>
      <c r="Q254" s="221">
        <v>0</v>
      </c>
      <c r="R254" s="221">
        <f>Q254*H254</f>
        <v>0</v>
      </c>
      <c r="S254" s="221">
        <v>0</v>
      </c>
      <c r="T254" s="222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23" t="s">
        <v>167</v>
      </c>
      <c r="AT254" s="223" t="s">
        <v>163</v>
      </c>
      <c r="AU254" s="223" t="s">
        <v>84</v>
      </c>
      <c r="AY254" s="18" t="s">
        <v>162</v>
      </c>
      <c r="BE254" s="224">
        <f>IF(N254="základní",J254,0)</f>
        <v>0</v>
      </c>
      <c r="BF254" s="224">
        <f>IF(N254="snížená",J254,0)</f>
        <v>0</v>
      </c>
      <c r="BG254" s="224">
        <f>IF(N254="zákl. přenesená",J254,0)</f>
        <v>0</v>
      </c>
      <c r="BH254" s="224">
        <f>IF(N254="sníž. přenesená",J254,0)</f>
        <v>0</v>
      </c>
      <c r="BI254" s="224">
        <f>IF(N254="nulová",J254,0)</f>
        <v>0</v>
      </c>
      <c r="BJ254" s="18" t="s">
        <v>84</v>
      </c>
      <c r="BK254" s="224">
        <f>ROUND(I254*H254,2)</f>
        <v>0</v>
      </c>
      <c r="BL254" s="18" t="s">
        <v>167</v>
      </c>
      <c r="BM254" s="223" t="s">
        <v>629</v>
      </c>
    </row>
    <row r="255" s="2" customFormat="1" ht="16.5" customHeight="1">
      <c r="A255" s="40"/>
      <c r="B255" s="41"/>
      <c r="C255" s="212" t="s">
        <v>630</v>
      </c>
      <c r="D255" s="212" t="s">
        <v>163</v>
      </c>
      <c r="E255" s="213" t="s">
        <v>631</v>
      </c>
      <c r="F255" s="214" t="s">
        <v>632</v>
      </c>
      <c r="G255" s="215" t="s">
        <v>166</v>
      </c>
      <c r="H255" s="216">
        <v>5</v>
      </c>
      <c r="I255" s="217"/>
      <c r="J255" s="218">
        <f>ROUND(I255*H255,2)</f>
        <v>0</v>
      </c>
      <c r="K255" s="214" t="s">
        <v>32</v>
      </c>
      <c r="L255" s="46"/>
      <c r="M255" s="219" t="s">
        <v>32</v>
      </c>
      <c r="N255" s="220" t="s">
        <v>48</v>
      </c>
      <c r="O255" s="86"/>
      <c r="P255" s="221">
        <f>O255*H255</f>
        <v>0</v>
      </c>
      <c r="Q255" s="221">
        <v>0</v>
      </c>
      <c r="R255" s="221">
        <f>Q255*H255</f>
        <v>0</v>
      </c>
      <c r="S255" s="221">
        <v>0</v>
      </c>
      <c r="T255" s="222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23" t="s">
        <v>167</v>
      </c>
      <c r="AT255" s="223" t="s">
        <v>163</v>
      </c>
      <c r="AU255" s="223" t="s">
        <v>84</v>
      </c>
      <c r="AY255" s="18" t="s">
        <v>162</v>
      </c>
      <c r="BE255" s="224">
        <f>IF(N255="základní",J255,0)</f>
        <v>0</v>
      </c>
      <c r="BF255" s="224">
        <f>IF(N255="snížená",J255,0)</f>
        <v>0</v>
      </c>
      <c r="BG255" s="224">
        <f>IF(N255="zákl. přenesená",J255,0)</f>
        <v>0</v>
      </c>
      <c r="BH255" s="224">
        <f>IF(N255="sníž. přenesená",J255,0)</f>
        <v>0</v>
      </c>
      <c r="BI255" s="224">
        <f>IF(N255="nulová",J255,0)</f>
        <v>0</v>
      </c>
      <c r="BJ255" s="18" t="s">
        <v>84</v>
      </c>
      <c r="BK255" s="224">
        <f>ROUND(I255*H255,2)</f>
        <v>0</v>
      </c>
      <c r="BL255" s="18" t="s">
        <v>167</v>
      </c>
      <c r="BM255" s="223" t="s">
        <v>633</v>
      </c>
    </row>
    <row r="256" s="2" customFormat="1" ht="16.5" customHeight="1">
      <c r="A256" s="40"/>
      <c r="B256" s="41"/>
      <c r="C256" s="212" t="s">
        <v>634</v>
      </c>
      <c r="D256" s="212" t="s">
        <v>163</v>
      </c>
      <c r="E256" s="213" t="s">
        <v>635</v>
      </c>
      <c r="F256" s="214" t="s">
        <v>614</v>
      </c>
      <c r="G256" s="215" t="s">
        <v>166</v>
      </c>
      <c r="H256" s="216">
        <v>3</v>
      </c>
      <c r="I256" s="217"/>
      <c r="J256" s="218">
        <f>ROUND(I256*H256,2)</f>
        <v>0</v>
      </c>
      <c r="K256" s="214" t="s">
        <v>32</v>
      </c>
      <c r="L256" s="46"/>
      <c r="M256" s="219" t="s">
        <v>32</v>
      </c>
      <c r="N256" s="220" t="s">
        <v>48</v>
      </c>
      <c r="O256" s="86"/>
      <c r="P256" s="221">
        <f>O256*H256</f>
        <v>0</v>
      </c>
      <c r="Q256" s="221">
        <v>0</v>
      </c>
      <c r="R256" s="221">
        <f>Q256*H256</f>
        <v>0</v>
      </c>
      <c r="S256" s="221">
        <v>0</v>
      </c>
      <c r="T256" s="222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23" t="s">
        <v>167</v>
      </c>
      <c r="AT256" s="223" t="s">
        <v>163</v>
      </c>
      <c r="AU256" s="223" t="s">
        <v>84</v>
      </c>
      <c r="AY256" s="18" t="s">
        <v>162</v>
      </c>
      <c r="BE256" s="224">
        <f>IF(N256="základní",J256,0)</f>
        <v>0</v>
      </c>
      <c r="BF256" s="224">
        <f>IF(N256="snížená",J256,0)</f>
        <v>0</v>
      </c>
      <c r="BG256" s="224">
        <f>IF(N256="zákl. přenesená",J256,0)</f>
        <v>0</v>
      </c>
      <c r="BH256" s="224">
        <f>IF(N256="sníž. přenesená",J256,0)</f>
        <v>0</v>
      </c>
      <c r="BI256" s="224">
        <f>IF(N256="nulová",J256,0)</f>
        <v>0</v>
      </c>
      <c r="BJ256" s="18" t="s">
        <v>84</v>
      </c>
      <c r="BK256" s="224">
        <f>ROUND(I256*H256,2)</f>
        <v>0</v>
      </c>
      <c r="BL256" s="18" t="s">
        <v>167</v>
      </c>
      <c r="BM256" s="223" t="s">
        <v>636</v>
      </c>
    </row>
    <row r="257" s="2" customFormat="1" ht="16.5" customHeight="1">
      <c r="A257" s="40"/>
      <c r="B257" s="41"/>
      <c r="C257" s="212" t="s">
        <v>637</v>
      </c>
      <c r="D257" s="212" t="s">
        <v>163</v>
      </c>
      <c r="E257" s="213" t="s">
        <v>638</v>
      </c>
      <c r="F257" s="214" t="s">
        <v>614</v>
      </c>
      <c r="G257" s="215" t="s">
        <v>166</v>
      </c>
      <c r="H257" s="216">
        <v>29</v>
      </c>
      <c r="I257" s="217"/>
      <c r="J257" s="218">
        <f>ROUND(I257*H257,2)</f>
        <v>0</v>
      </c>
      <c r="K257" s="214" t="s">
        <v>32</v>
      </c>
      <c r="L257" s="46"/>
      <c r="M257" s="219" t="s">
        <v>32</v>
      </c>
      <c r="N257" s="220" t="s">
        <v>48</v>
      </c>
      <c r="O257" s="86"/>
      <c r="P257" s="221">
        <f>O257*H257</f>
        <v>0</v>
      </c>
      <c r="Q257" s="221">
        <v>0</v>
      </c>
      <c r="R257" s="221">
        <f>Q257*H257</f>
        <v>0</v>
      </c>
      <c r="S257" s="221">
        <v>0</v>
      </c>
      <c r="T257" s="222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23" t="s">
        <v>167</v>
      </c>
      <c r="AT257" s="223" t="s">
        <v>163</v>
      </c>
      <c r="AU257" s="223" t="s">
        <v>84</v>
      </c>
      <c r="AY257" s="18" t="s">
        <v>162</v>
      </c>
      <c r="BE257" s="224">
        <f>IF(N257="základní",J257,0)</f>
        <v>0</v>
      </c>
      <c r="BF257" s="224">
        <f>IF(N257="snížená",J257,0)</f>
        <v>0</v>
      </c>
      <c r="BG257" s="224">
        <f>IF(N257="zákl. přenesená",J257,0)</f>
        <v>0</v>
      </c>
      <c r="BH257" s="224">
        <f>IF(N257="sníž. přenesená",J257,0)</f>
        <v>0</v>
      </c>
      <c r="BI257" s="224">
        <f>IF(N257="nulová",J257,0)</f>
        <v>0</v>
      </c>
      <c r="BJ257" s="18" t="s">
        <v>84</v>
      </c>
      <c r="BK257" s="224">
        <f>ROUND(I257*H257,2)</f>
        <v>0</v>
      </c>
      <c r="BL257" s="18" t="s">
        <v>167</v>
      </c>
      <c r="BM257" s="223" t="s">
        <v>639</v>
      </c>
    </row>
    <row r="258" s="2" customFormat="1" ht="16.5" customHeight="1">
      <c r="A258" s="40"/>
      <c r="B258" s="41"/>
      <c r="C258" s="212" t="s">
        <v>640</v>
      </c>
      <c r="D258" s="212" t="s">
        <v>163</v>
      </c>
      <c r="E258" s="213" t="s">
        <v>641</v>
      </c>
      <c r="F258" s="214" t="s">
        <v>642</v>
      </c>
      <c r="G258" s="215" t="s">
        <v>166</v>
      </c>
      <c r="H258" s="216">
        <v>1</v>
      </c>
      <c r="I258" s="217"/>
      <c r="J258" s="218">
        <f>ROUND(I258*H258,2)</f>
        <v>0</v>
      </c>
      <c r="K258" s="214" t="s">
        <v>32</v>
      </c>
      <c r="L258" s="46"/>
      <c r="M258" s="219" t="s">
        <v>32</v>
      </c>
      <c r="N258" s="220" t="s">
        <v>48</v>
      </c>
      <c r="O258" s="86"/>
      <c r="P258" s="221">
        <f>O258*H258</f>
        <v>0</v>
      </c>
      <c r="Q258" s="221">
        <v>0</v>
      </c>
      <c r="R258" s="221">
        <f>Q258*H258</f>
        <v>0</v>
      </c>
      <c r="S258" s="221">
        <v>0</v>
      </c>
      <c r="T258" s="222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23" t="s">
        <v>167</v>
      </c>
      <c r="AT258" s="223" t="s">
        <v>163</v>
      </c>
      <c r="AU258" s="223" t="s">
        <v>84</v>
      </c>
      <c r="AY258" s="18" t="s">
        <v>162</v>
      </c>
      <c r="BE258" s="224">
        <f>IF(N258="základní",J258,0)</f>
        <v>0</v>
      </c>
      <c r="BF258" s="224">
        <f>IF(N258="snížená",J258,0)</f>
        <v>0</v>
      </c>
      <c r="BG258" s="224">
        <f>IF(N258="zákl. přenesená",J258,0)</f>
        <v>0</v>
      </c>
      <c r="BH258" s="224">
        <f>IF(N258="sníž. přenesená",J258,0)</f>
        <v>0</v>
      </c>
      <c r="BI258" s="224">
        <f>IF(N258="nulová",J258,0)</f>
        <v>0</v>
      </c>
      <c r="BJ258" s="18" t="s">
        <v>84</v>
      </c>
      <c r="BK258" s="224">
        <f>ROUND(I258*H258,2)</f>
        <v>0</v>
      </c>
      <c r="BL258" s="18" t="s">
        <v>167</v>
      </c>
      <c r="BM258" s="223" t="s">
        <v>643</v>
      </c>
    </row>
    <row r="259" s="2" customFormat="1" ht="16.5" customHeight="1">
      <c r="A259" s="40"/>
      <c r="B259" s="41"/>
      <c r="C259" s="212" t="s">
        <v>644</v>
      </c>
      <c r="D259" s="212" t="s">
        <v>163</v>
      </c>
      <c r="E259" s="213" t="s">
        <v>645</v>
      </c>
      <c r="F259" s="214" t="s">
        <v>646</v>
      </c>
      <c r="G259" s="215" t="s">
        <v>166</v>
      </c>
      <c r="H259" s="216">
        <v>3</v>
      </c>
      <c r="I259" s="217"/>
      <c r="J259" s="218">
        <f>ROUND(I259*H259,2)</f>
        <v>0</v>
      </c>
      <c r="K259" s="214" t="s">
        <v>32</v>
      </c>
      <c r="L259" s="46"/>
      <c r="M259" s="219" t="s">
        <v>32</v>
      </c>
      <c r="N259" s="220" t="s">
        <v>48</v>
      </c>
      <c r="O259" s="86"/>
      <c r="P259" s="221">
        <f>O259*H259</f>
        <v>0</v>
      </c>
      <c r="Q259" s="221">
        <v>0</v>
      </c>
      <c r="R259" s="221">
        <f>Q259*H259</f>
        <v>0</v>
      </c>
      <c r="S259" s="221">
        <v>0</v>
      </c>
      <c r="T259" s="222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23" t="s">
        <v>167</v>
      </c>
      <c r="AT259" s="223" t="s">
        <v>163</v>
      </c>
      <c r="AU259" s="223" t="s">
        <v>84</v>
      </c>
      <c r="AY259" s="18" t="s">
        <v>162</v>
      </c>
      <c r="BE259" s="224">
        <f>IF(N259="základní",J259,0)</f>
        <v>0</v>
      </c>
      <c r="BF259" s="224">
        <f>IF(N259="snížená",J259,0)</f>
        <v>0</v>
      </c>
      <c r="BG259" s="224">
        <f>IF(N259="zákl. přenesená",J259,0)</f>
        <v>0</v>
      </c>
      <c r="BH259" s="224">
        <f>IF(N259="sníž. přenesená",J259,0)</f>
        <v>0</v>
      </c>
      <c r="BI259" s="224">
        <f>IF(N259="nulová",J259,0)</f>
        <v>0</v>
      </c>
      <c r="BJ259" s="18" t="s">
        <v>84</v>
      </c>
      <c r="BK259" s="224">
        <f>ROUND(I259*H259,2)</f>
        <v>0</v>
      </c>
      <c r="BL259" s="18" t="s">
        <v>167</v>
      </c>
      <c r="BM259" s="223" t="s">
        <v>647</v>
      </c>
    </row>
    <row r="260" s="2" customFormat="1" ht="16.5" customHeight="1">
      <c r="A260" s="40"/>
      <c r="B260" s="41"/>
      <c r="C260" s="212" t="s">
        <v>648</v>
      </c>
      <c r="D260" s="212" t="s">
        <v>163</v>
      </c>
      <c r="E260" s="213" t="s">
        <v>649</v>
      </c>
      <c r="F260" s="214" t="s">
        <v>625</v>
      </c>
      <c r="G260" s="215" t="s">
        <v>166</v>
      </c>
      <c r="H260" s="216">
        <v>4</v>
      </c>
      <c r="I260" s="217"/>
      <c r="J260" s="218">
        <f>ROUND(I260*H260,2)</f>
        <v>0</v>
      </c>
      <c r="K260" s="214" t="s">
        <v>32</v>
      </c>
      <c r="L260" s="46"/>
      <c r="M260" s="219" t="s">
        <v>32</v>
      </c>
      <c r="N260" s="220" t="s">
        <v>48</v>
      </c>
      <c r="O260" s="86"/>
      <c r="P260" s="221">
        <f>O260*H260</f>
        <v>0</v>
      </c>
      <c r="Q260" s="221">
        <v>0</v>
      </c>
      <c r="R260" s="221">
        <f>Q260*H260</f>
        <v>0</v>
      </c>
      <c r="S260" s="221">
        <v>0</v>
      </c>
      <c r="T260" s="222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23" t="s">
        <v>167</v>
      </c>
      <c r="AT260" s="223" t="s">
        <v>163</v>
      </c>
      <c r="AU260" s="223" t="s">
        <v>84</v>
      </c>
      <c r="AY260" s="18" t="s">
        <v>162</v>
      </c>
      <c r="BE260" s="224">
        <f>IF(N260="základní",J260,0)</f>
        <v>0</v>
      </c>
      <c r="BF260" s="224">
        <f>IF(N260="snížená",J260,0)</f>
        <v>0</v>
      </c>
      <c r="BG260" s="224">
        <f>IF(N260="zákl. přenesená",J260,0)</f>
        <v>0</v>
      </c>
      <c r="BH260" s="224">
        <f>IF(N260="sníž. přenesená",J260,0)</f>
        <v>0</v>
      </c>
      <c r="BI260" s="224">
        <f>IF(N260="nulová",J260,0)</f>
        <v>0</v>
      </c>
      <c r="BJ260" s="18" t="s">
        <v>84</v>
      </c>
      <c r="BK260" s="224">
        <f>ROUND(I260*H260,2)</f>
        <v>0</v>
      </c>
      <c r="BL260" s="18" t="s">
        <v>167</v>
      </c>
      <c r="BM260" s="223" t="s">
        <v>650</v>
      </c>
    </row>
    <row r="261" s="2" customFormat="1" ht="16.5" customHeight="1">
      <c r="A261" s="40"/>
      <c r="B261" s="41"/>
      <c r="C261" s="212" t="s">
        <v>651</v>
      </c>
      <c r="D261" s="212" t="s">
        <v>163</v>
      </c>
      <c r="E261" s="213" t="s">
        <v>652</v>
      </c>
      <c r="F261" s="214" t="s">
        <v>614</v>
      </c>
      <c r="G261" s="215" t="s">
        <v>166</v>
      </c>
      <c r="H261" s="216">
        <v>11</v>
      </c>
      <c r="I261" s="217"/>
      <c r="J261" s="218">
        <f>ROUND(I261*H261,2)</f>
        <v>0</v>
      </c>
      <c r="K261" s="214" t="s">
        <v>32</v>
      </c>
      <c r="L261" s="46"/>
      <c r="M261" s="219" t="s">
        <v>32</v>
      </c>
      <c r="N261" s="220" t="s">
        <v>48</v>
      </c>
      <c r="O261" s="86"/>
      <c r="P261" s="221">
        <f>O261*H261</f>
        <v>0</v>
      </c>
      <c r="Q261" s="221">
        <v>0</v>
      </c>
      <c r="R261" s="221">
        <f>Q261*H261</f>
        <v>0</v>
      </c>
      <c r="S261" s="221">
        <v>0</v>
      </c>
      <c r="T261" s="222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23" t="s">
        <v>167</v>
      </c>
      <c r="AT261" s="223" t="s">
        <v>163</v>
      </c>
      <c r="AU261" s="223" t="s">
        <v>84</v>
      </c>
      <c r="AY261" s="18" t="s">
        <v>162</v>
      </c>
      <c r="BE261" s="224">
        <f>IF(N261="základní",J261,0)</f>
        <v>0</v>
      </c>
      <c r="BF261" s="224">
        <f>IF(N261="snížená",J261,0)</f>
        <v>0</v>
      </c>
      <c r="BG261" s="224">
        <f>IF(N261="zákl. přenesená",J261,0)</f>
        <v>0</v>
      </c>
      <c r="BH261" s="224">
        <f>IF(N261="sníž. přenesená",J261,0)</f>
        <v>0</v>
      </c>
      <c r="BI261" s="224">
        <f>IF(N261="nulová",J261,0)</f>
        <v>0</v>
      </c>
      <c r="BJ261" s="18" t="s">
        <v>84</v>
      </c>
      <c r="BK261" s="224">
        <f>ROUND(I261*H261,2)</f>
        <v>0</v>
      </c>
      <c r="BL261" s="18" t="s">
        <v>167</v>
      </c>
      <c r="BM261" s="223" t="s">
        <v>653</v>
      </c>
    </row>
    <row r="262" s="2" customFormat="1" ht="16.5" customHeight="1">
      <c r="A262" s="40"/>
      <c r="B262" s="41"/>
      <c r="C262" s="212" t="s">
        <v>654</v>
      </c>
      <c r="D262" s="212" t="s">
        <v>163</v>
      </c>
      <c r="E262" s="213" t="s">
        <v>655</v>
      </c>
      <c r="F262" s="214" t="s">
        <v>642</v>
      </c>
      <c r="G262" s="215" t="s">
        <v>166</v>
      </c>
      <c r="H262" s="216">
        <v>1</v>
      </c>
      <c r="I262" s="217"/>
      <c r="J262" s="218">
        <f>ROUND(I262*H262,2)</f>
        <v>0</v>
      </c>
      <c r="K262" s="214" t="s">
        <v>32</v>
      </c>
      <c r="L262" s="46"/>
      <c r="M262" s="219" t="s">
        <v>32</v>
      </c>
      <c r="N262" s="220" t="s">
        <v>48</v>
      </c>
      <c r="O262" s="86"/>
      <c r="P262" s="221">
        <f>O262*H262</f>
        <v>0</v>
      </c>
      <c r="Q262" s="221">
        <v>0</v>
      </c>
      <c r="R262" s="221">
        <f>Q262*H262</f>
        <v>0</v>
      </c>
      <c r="S262" s="221">
        <v>0</v>
      </c>
      <c r="T262" s="222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23" t="s">
        <v>167</v>
      </c>
      <c r="AT262" s="223" t="s">
        <v>163</v>
      </c>
      <c r="AU262" s="223" t="s">
        <v>84</v>
      </c>
      <c r="AY262" s="18" t="s">
        <v>162</v>
      </c>
      <c r="BE262" s="224">
        <f>IF(N262="základní",J262,0)</f>
        <v>0</v>
      </c>
      <c r="BF262" s="224">
        <f>IF(N262="snížená",J262,0)</f>
        <v>0</v>
      </c>
      <c r="BG262" s="224">
        <f>IF(N262="zákl. přenesená",J262,0)</f>
        <v>0</v>
      </c>
      <c r="BH262" s="224">
        <f>IF(N262="sníž. přenesená",J262,0)</f>
        <v>0</v>
      </c>
      <c r="BI262" s="224">
        <f>IF(N262="nulová",J262,0)</f>
        <v>0</v>
      </c>
      <c r="BJ262" s="18" t="s">
        <v>84</v>
      </c>
      <c r="BK262" s="224">
        <f>ROUND(I262*H262,2)</f>
        <v>0</v>
      </c>
      <c r="BL262" s="18" t="s">
        <v>167</v>
      </c>
      <c r="BM262" s="223" t="s">
        <v>656</v>
      </c>
    </row>
    <row r="263" s="2" customFormat="1" ht="16.5" customHeight="1">
      <c r="A263" s="40"/>
      <c r="B263" s="41"/>
      <c r="C263" s="212" t="s">
        <v>657</v>
      </c>
      <c r="D263" s="212" t="s">
        <v>163</v>
      </c>
      <c r="E263" s="213" t="s">
        <v>658</v>
      </c>
      <c r="F263" s="214" t="s">
        <v>646</v>
      </c>
      <c r="G263" s="215" t="s">
        <v>166</v>
      </c>
      <c r="H263" s="216">
        <v>5</v>
      </c>
      <c r="I263" s="217"/>
      <c r="J263" s="218">
        <f>ROUND(I263*H263,2)</f>
        <v>0</v>
      </c>
      <c r="K263" s="214" t="s">
        <v>32</v>
      </c>
      <c r="L263" s="46"/>
      <c r="M263" s="219" t="s">
        <v>32</v>
      </c>
      <c r="N263" s="220" t="s">
        <v>48</v>
      </c>
      <c r="O263" s="86"/>
      <c r="P263" s="221">
        <f>O263*H263</f>
        <v>0</v>
      </c>
      <c r="Q263" s="221">
        <v>0</v>
      </c>
      <c r="R263" s="221">
        <f>Q263*H263</f>
        <v>0</v>
      </c>
      <c r="S263" s="221">
        <v>0</v>
      </c>
      <c r="T263" s="222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23" t="s">
        <v>167</v>
      </c>
      <c r="AT263" s="223" t="s">
        <v>163</v>
      </c>
      <c r="AU263" s="223" t="s">
        <v>84</v>
      </c>
      <c r="AY263" s="18" t="s">
        <v>162</v>
      </c>
      <c r="BE263" s="224">
        <f>IF(N263="základní",J263,0)</f>
        <v>0</v>
      </c>
      <c r="BF263" s="224">
        <f>IF(N263="snížená",J263,0)</f>
        <v>0</v>
      </c>
      <c r="BG263" s="224">
        <f>IF(N263="zákl. přenesená",J263,0)</f>
        <v>0</v>
      </c>
      <c r="BH263" s="224">
        <f>IF(N263="sníž. přenesená",J263,0)</f>
        <v>0</v>
      </c>
      <c r="BI263" s="224">
        <f>IF(N263="nulová",J263,0)</f>
        <v>0</v>
      </c>
      <c r="BJ263" s="18" t="s">
        <v>84</v>
      </c>
      <c r="BK263" s="224">
        <f>ROUND(I263*H263,2)</f>
        <v>0</v>
      </c>
      <c r="BL263" s="18" t="s">
        <v>167</v>
      </c>
      <c r="BM263" s="223" t="s">
        <v>659</v>
      </c>
    </row>
    <row r="264" s="12" customFormat="1" ht="25.92" customHeight="1">
      <c r="A264" s="12"/>
      <c r="B264" s="198"/>
      <c r="C264" s="199"/>
      <c r="D264" s="200" t="s">
        <v>76</v>
      </c>
      <c r="E264" s="201" t="s">
        <v>660</v>
      </c>
      <c r="F264" s="201" t="s">
        <v>661</v>
      </c>
      <c r="G264" s="199"/>
      <c r="H264" s="199"/>
      <c r="I264" s="202"/>
      <c r="J264" s="203">
        <f>BK264</f>
        <v>0</v>
      </c>
      <c r="K264" s="199"/>
      <c r="L264" s="204"/>
      <c r="M264" s="205"/>
      <c r="N264" s="206"/>
      <c r="O264" s="206"/>
      <c r="P264" s="207">
        <f>P265</f>
        <v>0</v>
      </c>
      <c r="Q264" s="206"/>
      <c r="R264" s="207">
        <f>R265</f>
        <v>0</v>
      </c>
      <c r="S264" s="206"/>
      <c r="T264" s="208">
        <f>T265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09" t="s">
        <v>84</v>
      </c>
      <c r="AT264" s="210" t="s">
        <v>76</v>
      </c>
      <c r="AU264" s="210" t="s">
        <v>77</v>
      </c>
      <c r="AY264" s="209" t="s">
        <v>162</v>
      </c>
      <c r="BK264" s="211">
        <f>BK265</f>
        <v>0</v>
      </c>
    </row>
    <row r="265" s="2" customFormat="1" ht="16.5" customHeight="1">
      <c r="A265" s="40"/>
      <c r="B265" s="41"/>
      <c r="C265" s="212" t="s">
        <v>662</v>
      </c>
      <c r="D265" s="212" t="s">
        <v>163</v>
      </c>
      <c r="E265" s="213" t="s">
        <v>663</v>
      </c>
      <c r="F265" s="214" t="s">
        <v>664</v>
      </c>
      <c r="G265" s="215" t="s">
        <v>166</v>
      </c>
      <c r="H265" s="216">
        <v>5</v>
      </c>
      <c r="I265" s="217"/>
      <c r="J265" s="218">
        <f>ROUND(I265*H265,2)</f>
        <v>0</v>
      </c>
      <c r="K265" s="214" t="s">
        <v>32</v>
      </c>
      <c r="L265" s="46"/>
      <c r="M265" s="219" t="s">
        <v>32</v>
      </c>
      <c r="N265" s="220" t="s">
        <v>48</v>
      </c>
      <c r="O265" s="86"/>
      <c r="P265" s="221">
        <f>O265*H265</f>
        <v>0</v>
      </c>
      <c r="Q265" s="221">
        <v>0</v>
      </c>
      <c r="R265" s="221">
        <f>Q265*H265</f>
        <v>0</v>
      </c>
      <c r="S265" s="221">
        <v>0</v>
      </c>
      <c r="T265" s="222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23" t="s">
        <v>167</v>
      </c>
      <c r="AT265" s="223" t="s">
        <v>163</v>
      </c>
      <c r="AU265" s="223" t="s">
        <v>84</v>
      </c>
      <c r="AY265" s="18" t="s">
        <v>162</v>
      </c>
      <c r="BE265" s="224">
        <f>IF(N265="základní",J265,0)</f>
        <v>0</v>
      </c>
      <c r="BF265" s="224">
        <f>IF(N265="snížená",J265,0)</f>
        <v>0</v>
      </c>
      <c r="BG265" s="224">
        <f>IF(N265="zákl. přenesená",J265,0)</f>
        <v>0</v>
      </c>
      <c r="BH265" s="224">
        <f>IF(N265="sníž. přenesená",J265,0)</f>
        <v>0</v>
      </c>
      <c r="BI265" s="224">
        <f>IF(N265="nulová",J265,0)</f>
        <v>0</v>
      </c>
      <c r="BJ265" s="18" t="s">
        <v>84</v>
      </c>
      <c r="BK265" s="224">
        <f>ROUND(I265*H265,2)</f>
        <v>0</v>
      </c>
      <c r="BL265" s="18" t="s">
        <v>167</v>
      </c>
      <c r="BM265" s="223" t="s">
        <v>665</v>
      </c>
    </row>
    <row r="266" s="12" customFormat="1" ht="25.92" customHeight="1">
      <c r="A266" s="12"/>
      <c r="B266" s="198"/>
      <c r="C266" s="199"/>
      <c r="D266" s="200" t="s">
        <v>76</v>
      </c>
      <c r="E266" s="201" t="s">
        <v>666</v>
      </c>
      <c r="F266" s="201" t="s">
        <v>667</v>
      </c>
      <c r="G266" s="199"/>
      <c r="H266" s="199"/>
      <c r="I266" s="202"/>
      <c r="J266" s="203">
        <f>BK266</f>
        <v>0</v>
      </c>
      <c r="K266" s="199"/>
      <c r="L266" s="204"/>
      <c r="M266" s="205"/>
      <c r="N266" s="206"/>
      <c r="O266" s="206"/>
      <c r="P266" s="207">
        <f>SUM(P267:P274)</f>
        <v>0</v>
      </c>
      <c r="Q266" s="206"/>
      <c r="R266" s="207">
        <f>SUM(R267:R274)</f>
        <v>0</v>
      </c>
      <c r="S266" s="206"/>
      <c r="T266" s="208">
        <f>SUM(T267:T274)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09" t="s">
        <v>84</v>
      </c>
      <c r="AT266" s="210" t="s">
        <v>76</v>
      </c>
      <c r="AU266" s="210" t="s">
        <v>77</v>
      </c>
      <c r="AY266" s="209" t="s">
        <v>162</v>
      </c>
      <c r="BK266" s="211">
        <f>SUM(BK267:BK274)</f>
        <v>0</v>
      </c>
    </row>
    <row r="267" s="2" customFormat="1" ht="16.5" customHeight="1">
      <c r="A267" s="40"/>
      <c r="B267" s="41"/>
      <c r="C267" s="212" t="s">
        <v>668</v>
      </c>
      <c r="D267" s="212" t="s">
        <v>163</v>
      </c>
      <c r="E267" s="213" t="s">
        <v>669</v>
      </c>
      <c r="F267" s="214" t="s">
        <v>670</v>
      </c>
      <c r="G267" s="215" t="s">
        <v>166</v>
      </c>
      <c r="H267" s="216">
        <v>1</v>
      </c>
      <c r="I267" s="217"/>
      <c r="J267" s="218">
        <f>ROUND(I267*H267,2)</f>
        <v>0</v>
      </c>
      <c r="K267" s="214" t="s">
        <v>32</v>
      </c>
      <c r="L267" s="46"/>
      <c r="M267" s="219" t="s">
        <v>32</v>
      </c>
      <c r="N267" s="220" t="s">
        <v>48</v>
      </c>
      <c r="O267" s="86"/>
      <c r="P267" s="221">
        <f>O267*H267</f>
        <v>0</v>
      </c>
      <c r="Q267" s="221">
        <v>0</v>
      </c>
      <c r="R267" s="221">
        <f>Q267*H267</f>
        <v>0</v>
      </c>
      <c r="S267" s="221">
        <v>0</v>
      </c>
      <c r="T267" s="222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23" t="s">
        <v>167</v>
      </c>
      <c r="AT267" s="223" t="s">
        <v>163</v>
      </c>
      <c r="AU267" s="223" t="s">
        <v>84</v>
      </c>
      <c r="AY267" s="18" t="s">
        <v>162</v>
      </c>
      <c r="BE267" s="224">
        <f>IF(N267="základní",J267,0)</f>
        <v>0</v>
      </c>
      <c r="BF267" s="224">
        <f>IF(N267="snížená",J267,0)</f>
        <v>0</v>
      </c>
      <c r="BG267" s="224">
        <f>IF(N267="zákl. přenesená",J267,0)</f>
        <v>0</v>
      </c>
      <c r="BH267" s="224">
        <f>IF(N267="sníž. přenesená",J267,0)</f>
        <v>0</v>
      </c>
      <c r="BI267" s="224">
        <f>IF(N267="nulová",J267,0)</f>
        <v>0</v>
      </c>
      <c r="BJ267" s="18" t="s">
        <v>84</v>
      </c>
      <c r="BK267" s="224">
        <f>ROUND(I267*H267,2)</f>
        <v>0</v>
      </c>
      <c r="BL267" s="18" t="s">
        <v>167</v>
      </c>
      <c r="BM267" s="223" t="s">
        <v>671</v>
      </c>
    </row>
    <row r="268" s="2" customFormat="1" ht="16.5" customHeight="1">
      <c r="A268" s="40"/>
      <c r="B268" s="41"/>
      <c r="C268" s="212" t="s">
        <v>672</v>
      </c>
      <c r="D268" s="212" t="s">
        <v>163</v>
      </c>
      <c r="E268" s="213" t="s">
        <v>673</v>
      </c>
      <c r="F268" s="214" t="s">
        <v>674</v>
      </c>
      <c r="G268" s="215" t="s">
        <v>166</v>
      </c>
      <c r="H268" s="216">
        <v>1</v>
      </c>
      <c r="I268" s="217"/>
      <c r="J268" s="218">
        <f>ROUND(I268*H268,2)</f>
        <v>0</v>
      </c>
      <c r="K268" s="214" t="s">
        <v>32</v>
      </c>
      <c r="L268" s="46"/>
      <c r="M268" s="219" t="s">
        <v>32</v>
      </c>
      <c r="N268" s="220" t="s">
        <v>48</v>
      </c>
      <c r="O268" s="86"/>
      <c r="P268" s="221">
        <f>O268*H268</f>
        <v>0</v>
      </c>
      <c r="Q268" s="221">
        <v>0</v>
      </c>
      <c r="R268" s="221">
        <f>Q268*H268</f>
        <v>0</v>
      </c>
      <c r="S268" s="221">
        <v>0</v>
      </c>
      <c r="T268" s="222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23" t="s">
        <v>167</v>
      </c>
      <c r="AT268" s="223" t="s">
        <v>163</v>
      </c>
      <c r="AU268" s="223" t="s">
        <v>84</v>
      </c>
      <c r="AY268" s="18" t="s">
        <v>162</v>
      </c>
      <c r="BE268" s="224">
        <f>IF(N268="základní",J268,0)</f>
        <v>0</v>
      </c>
      <c r="BF268" s="224">
        <f>IF(N268="snížená",J268,0)</f>
        <v>0</v>
      </c>
      <c r="BG268" s="224">
        <f>IF(N268="zákl. přenesená",J268,0)</f>
        <v>0</v>
      </c>
      <c r="BH268" s="224">
        <f>IF(N268="sníž. přenesená",J268,0)</f>
        <v>0</v>
      </c>
      <c r="BI268" s="224">
        <f>IF(N268="nulová",J268,0)</f>
        <v>0</v>
      </c>
      <c r="BJ268" s="18" t="s">
        <v>84</v>
      </c>
      <c r="BK268" s="224">
        <f>ROUND(I268*H268,2)</f>
        <v>0</v>
      </c>
      <c r="BL268" s="18" t="s">
        <v>167</v>
      </c>
      <c r="BM268" s="223" t="s">
        <v>675</v>
      </c>
    </row>
    <row r="269" s="2" customFormat="1" ht="16.5" customHeight="1">
      <c r="A269" s="40"/>
      <c r="B269" s="41"/>
      <c r="C269" s="212" t="s">
        <v>676</v>
      </c>
      <c r="D269" s="212" t="s">
        <v>163</v>
      </c>
      <c r="E269" s="213" t="s">
        <v>677</v>
      </c>
      <c r="F269" s="214" t="s">
        <v>678</v>
      </c>
      <c r="G269" s="215" t="s">
        <v>166</v>
      </c>
      <c r="H269" s="216">
        <v>8</v>
      </c>
      <c r="I269" s="217"/>
      <c r="J269" s="218">
        <f>ROUND(I269*H269,2)</f>
        <v>0</v>
      </c>
      <c r="K269" s="214" t="s">
        <v>32</v>
      </c>
      <c r="L269" s="46"/>
      <c r="M269" s="219" t="s">
        <v>32</v>
      </c>
      <c r="N269" s="220" t="s">
        <v>48</v>
      </c>
      <c r="O269" s="86"/>
      <c r="P269" s="221">
        <f>O269*H269</f>
        <v>0</v>
      </c>
      <c r="Q269" s="221">
        <v>0</v>
      </c>
      <c r="R269" s="221">
        <f>Q269*H269</f>
        <v>0</v>
      </c>
      <c r="S269" s="221">
        <v>0</v>
      </c>
      <c r="T269" s="222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23" t="s">
        <v>167</v>
      </c>
      <c r="AT269" s="223" t="s">
        <v>163</v>
      </c>
      <c r="AU269" s="223" t="s">
        <v>84</v>
      </c>
      <c r="AY269" s="18" t="s">
        <v>162</v>
      </c>
      <c r="BE269" s="224">
        <f>IF(N269="základní",J269,0)</f>
        <v>0</v>
      </c>
      <c r="BF269" s="224">
        <f>IF(N269="snížená",J269,0)</f>
        <v>0</v>
      </c>
      <c r="BG269" s="224">
        <f>IF(N269="zákl. přenesená",J269,0)</f>
        <v>0</v>
      </c>
      <c r="BH269" s="224">
        <f>IF(N269="sníž. přenesená",J269,0)</f>
        <v>0</v>
      </c>
      <c r="BI269" s="224">
        <f>IF(N269="nulová",J269,0)</f>
        <v>0</v>
      </c>
      <c r="BJ269" s="18" t="s">
        <v>84</v>
      </c>
      <c r="BK269" s="224">
        <f>ROUND(I269*H269,2)</f>
        <v>0</v>
      </c>
      <c r="BL269" s="18" t="s">
        <v>167</v>
      </c>
      <c r="BM269" s="223" t="s">
        <v>679</v>
      </c>
    </row>
    <row r="270" s="2" customFormat="1" ht="16.5" customHeight="1">
      <c r="A270" s="40"/>
      <c r="B270" s="41"/>
      <c r="C270" s="212" t="s">
        <v>680</v>
      </c>
      <c r="D270" s="212" t="s">
        <v>163</v>
      </c>
      <c r="E270" s="213" t="s">
        <v>681</v>
      </c>
      <c r="F270" s="214" t="s">
        <v>678</v>
      </c>
      <c r="G270" s="215" t="s">
        <v>166</v>
      </c>
      <c r="H270" s="216">
        <v>8</v>
      </c>
      <c r="I270" s="217"/>
      <c r="J270" s="218">
        <f>ROUND(I270*H270,2)</f>
        <v>0</v>
      </c>
      <c r="K270" s="214" t="s">
        <v>32</v>
      </c>
      <c r="L270" s="46"/>
      <c r="M270" s="219" t="s">
        <v>32</v>
      </c>
      <c r="N270" s="220" t="s">
        <v>48</v>
      </c>
      <c r="O270" s="86"/>
      <c r="P270" s="221">
        <f>O270*H270</f>
        <v>0</v>
      </c>
      <c r="Q270" s="221">
        <v>0</v>
      </c>
      <c r="R270" s="221">
        <f>Q270*H270</f>
        <v>0</v>
      </c>
      <c r="S270" s="221">
        <v>0</v>
      </c>
      <c r="T270" s="222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23" t="s">
        <v>167</v>
      </c>
      <c r="AT270" s="223" t="s">
        <v>163</v>
      </c>
      <c r="AU270" s="223" t="s">
        <v>84</v>
      </c>
      <c r="AY270" s="18" t="s">
        <v>162</v>
      </c>
      <c r="BE270" s="224">
        <f>IF(N270="základní",J270,0)</f>
        <v>0</v>
      </c>
      <c r="BF270" s="224">
        <f>IF(N270="snížená",J270,0)</f>
        <v>0</v>
      </c>
      <c r="BG270" s="224">
        <f>IF(N270="zákl. přenesená",J270,0)</f>
        <v>0</v>
      </c>
      <c r="BH270" s="224">
        <f>IF(N270="sníž. přenesená",J270,0)</f>
        <v>0</v>
      </c>
      <c r="BI270" s="224">
        <f>IF(N270="nulová",J270,0)</f>
        <v>0</v>
      </c>
      <c r="BJ270" s="18" t="s">
        <v>84</v>
      </c>
      <c r="BK270" s="224">
        <f>ROUND(I270*H270,2)</f>
        <v>0</v>
      </c>
      <c r="BL270" s="18" t="s">
        <v>167</v>
      </c>
      <c r="BM270" s="223" t="s">
        <v>682</v>
      </c>
    </row>
    <row r="271" s="2" customFormat="1" ht="16.5" customHeight="1">
      <c r="A271" s="40"/>
      <c r="B271" s="41"/>
      <c r="C271" s="212" t="s">
        <v>683</v>
      </c>
      <c r="D271" s="212" t="s">
        <v>163</v>
      </c>
      <c r="E271" s="213" t="s">
        <v>681</v>
      </c>
      <c r="F271" s="214" t="s">
        <v>678</v>
      </c>
      <c r="G271" s="215" t="s">
        <v>166</v>
      </c>
      <c r="H271" s="216">
        <v>6</v>
      </c>
      <c r="I271" s="217"/>
      <c r="J271" s="218">
        <f>ROUND(I271*H271,2)</f>
        <v>0</v>
      </c>
      <c r="K271" s="214" t="s">
        <v>32</v>
      </c>
      <c r="L271" s="46"/>
      <c r="M271" s="219" t="s">
        <v>32</v>
      </c>
      <c r="N271" s="220" t="s">
        <v>48</v>
      </c>
      <c r="O271" s="86"/>
      <c r="P271" s="221">
        <f>O271*H271</f>
        <v>0</v>
      </c>
      <c r="Q271" s="221">
        <v>0</v>
      </c>
      <c r="R271" s="221">
        <f>Q271*H271</f>
        <v>0</v>
      </c>
      <c r="S271" s="221">
        <v>0</v>
      </c>
      <c r="T271" s="222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23" t="s">
        <v>167</v>
      </c>
      <c r="AT271" s="223" t="s">
        <v>163</v>
      </c>
      <c r="AU271" s="223" t="s">
        <v>84</v>
      </c>
      <c r="AY271" s="18" t="s">
        <v>162</v>
      </c>
      <c r="BE271" s="224">
        <f>IF(N271="základní",J271,0)</f>
        <v>0</v>
      </c>
      <c r="BF271" s="224">
        <f>IF(N271="snížená",J271,0)</f>
        <v>0</v>
      </c>
      <c r="BG271" s="224">
        <f>IF(N271="zákl. přenesená",J271,0)</f>
        <v>0</v>
      </c>
      <c r="BH271" s="224">
        <f>IF(N271="sníž. přenesená",J271,0)</f>
        <v>0</v>
      </c>
      <c r="BI271" s="224">
        <f>IF(N271="nulová",J271,0)</f>
        <v>0</v>
      </c>
      <c r="BJ271" s="18" t="s">
        <v>84</v>
      </c>
      <c r="BK271" s="224">
        <f>ROUND(I271*H271,2)</f>
        <v>0</v>
      </c>
      <c r="BL271" s="18" t="s">
        <v>167</v>
      </c>
      <c r="BM271" s="223" t="s">
        <v>684</v>
      </c>
    </row>
    <row r="272" s="2" customFormat="1" ht="16.5" customHeight="1">
      <c r="A272" s="40"/>
      <c r="B272" s="41"/>
      <c r="C272" s="212" t="s">
        <v>685</v>
      </c>
      <c r="D272" s="212" t="s">
        <v>163</v>
      </c>
      <c r="E272" s="213" t="s">
        <v>686</v>
      </c>
      <c r="F272" s="214" t="s">
        <v>687</v>
      </c>
      <c r="G272" s="215" t="s">
        <v>166</v>
      </c>
      <c r="H272" s="216">
        <v>4</v>
      </c>
      <c r="I272" s="217"/>
      <c r="J272" s="218">
        <f>ROUND(I272*H272,2)</f>
        <v>0</v>
      </c>
      <c r="K272" s="214" t="s">
        <v>32</v>
      </c>
      <c r="L272" s="46"/>
      <c r="M272" s="219" t="s">
        <v>32</v>
      </c>
      <c r="N272" s="220" t="s">
        <v>48</v>
      </c>
      <c r="O272" s="86"/>
      <c r="P272" s="221">
        <f>O272*H272</f>
        <v>0</v>
      </c>
      <c r="Q272" s="221">
        <v>0</v>
      </c>
      <c r="R272" s="221">
        <f>Q272*H272</f>
        <v>0</v>
      </c>
      <c r="S272" s="221">
        <v>0</v>
      </c>
      <c r="T272" s="222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23" t="s">
        <v>167</v>
      </c>
      <c r="AT272" s="223" t="s">
        <v>163</v>
      </c>
      <c r="AU272" s="223" t="s">
        <v>84</v>
      </c>
      <c r="AY272" s="18" t="s">
        <v>162</v>
      </c>
      <c r="BE272" s="224">
        <f>IF(N272="základní",J272,0)</f>
        <v>0</v>
      </c>
      <c r="BF272" s="224">
        <f>IF(N272="snížená",J272,0)</f>
        <v>0</v>
      </c>
      <c r="BG272" s="224">
        <f>IF(N272="zákl. přenesená",J272,0)</f>
        <v>0</v>
      </c>
      <c r="BH272" s="224">
        <f>IF(N272="sníž. přenesená",J272,0)</f>
        <v>0</v>
      </c>
      <c r="BI272" s="224">
        <f>IF(N272="nulová",J272,0)</f>
        <v>0</v>
      </c>
      <c r="BJ272" s="18" t="s">
        <v>84</v>
      </c>
      <c r="BK272" s="224">
        <f>ROUND(I272*H272,2)</f>
        <v>0</v>
      </c>
      <c r="BL272" s="18" t="s">
        <v>167</v>
      </c>
      <c r="BM272" s="223" t="s">
        <v>688</v>
      </c>
    </row>
    <row r="273" s="2" customFormat="1" ht="16.5" customHeight="1">
      <c r="A273" s="40"/>
      <c r="B273" s="41"/>
      <c r="C273" s="212" t="s">
        <v>689</v>
      </c>
      <c r="D273" s="212" t="s">
        <v>163</v>
      </c>
      <c r="E273" s="213" t="s">
        <v>690</v>
      </c>
      <c r="F273" s="214" t="s">
        <v>691</v>
      </c>
      <c r="G273" s="215" t="s">
        <v>166</v>
      </c>
      <c r="H273" s="216">
        <v>10</v>
      </c>
      <c r="I273" s="217"/>
      <c r="J273" s="218">
        <f>ROUND(I273*H273,2)</f>
        <v>0</v>
      </c>
      <c r="K273" s="214" t="s">
        <v>32</v>
      </c>
      <c r="L273" s="46"/>
      <c r="M273" s="219" t="s">
        <v>32</v>
      </c>
      <c r="N273" s="220" t="s">
        <v>48</v>
      </c>
      <c r="O273" s="86"/>
      <c r="P273" s="221">
        <f>O273*H273</f>
        <v>0</v>
      </c>
      <c r="Q273" s="221">
        <v>0</v>
      </c>
      <c r="R273" s="221">
        <f>Q273*H273</f>
        <v>0</v>
      </c>
      <c r="S273" s="221">
        <v>0</v>
      </c>
      <c r="T273" s="222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23" t="s">
        <v>167</v>
      </c>
      <c r="AT273" s="223" t="s">
        <v>163</v>
      </c>
      <c r="AU273" s="223" t="s">
        <v>84</v>
      </c>
      <c r="AY273" s="18" t="s">
        <v>162</v>
      </c>
      <c r="BE273" s="224">
        <f>IF(N273="základní",J273,0)</f>
        <v>0</v>
      </c>
      <c r="BF273" s="224">
        <f>IF(N273="snížená",J273,0)</f>
        <v>0</v>
      </c>
      <c r="BG273" s="224">
        <f>IF(N273="zákl. přenesená",J273,0)</f>
        <v>0</v>
      </c>
      <c r="BH273" s="224">
        <f>IF(N273="sníž. přenesená",J273,0)</f>
        <v>0</v>
      </c>
      <c r="BI273" s="224">
        <f>IF(N273="nulová",J273,0)</f>
        <v>0</v>
      </c>
      <c r="BJ273" s="18" t="s">
        <v>84</v>
      </c>
      <c r="BK273" s="224">
        <f>ROUND(I273*H273,2)</f>
        <v>0</v>
      </c>
      <c r="BL273" s="18" t="s">
        <v>167</v>
      </c>
      <c r="BM273" s="223" t="s">
        <v>692</v>
      </c>
    </row>
    <row r="274" s="2" customFormat="1" ht="16.5" customHeight="1">
      <c r="A274" s="40"/>
      <c r="B274" s="41"/>
      <c r="C274" s="212" t="s">
        <v>693</v>
      </c>
      <c r="D274" s="212" t="s">
        <v>163</v>
      </c>
      <c r="E274" s="213" t="s">
        <v>694</v>
      </c>
      <c r="F274" s="214" t="s">
        <v>691</v>
      </c>
      <c r="G274" s="215" t="s">
        <v>166</v>
      </c>
      <c r="H274" s="216">
        <v>10</v>
      </c>
      <c r="I274" s="217"/>
      <c r="J274" s="218">
        <f>ROUND(I274*H274,2)</f>
        <v>0</v>
      </c>
      <c r="K274" s="214" t="s">
        <v>32</v>
      </c>
      <c r="L274" s="46"/>
      <c r="M274" s="219" t="s">
        <v>32</v>
      </c>
      <c r="N274" s="220" t="s">
        <v>48</v>
      </c>
      <c r="O274" s="86"/>
      <c r="P274" s="221">
        <f>O274*H274</f>
        <v>0</v>
      </c>
      <c r="Q274" s="221">
        <v>0</v>
      </c>
      <c r="R274" s="221">
        <f>Q274*H274</f>
        <v>0</v>
      </c>
      <c r="S274" s="221">
        <v>0</v>
      </c>
      <c r="T274" s="222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23" t="s">
        <v>167</v>
      </c>
      <c r="AT274" s="223" t="s">
        <v>163</v>
      </c>
      <c r="AU274" s="223" t="s">
        <v>84</v>
      </c>
      <c r="AY274" s="18" t="s">
        <v>162</v>
      </c>
      <c r="BE274" s="224">
        <f>IF(N274="základní",J274,0)</f>
        <v>0</v>
      </c>
      <c r="BF274" s="224">
        <f>IF(N274="snížená",J274,0)</f>
        <v>0</v>
      </c>
      <c r="BG274" s="224">
        <f>IF(N274="zákl. přenesená",J274,0)</f>
        <v>0</v>
      </c>
      <c r="BH274" s="224">
        <f>IF(N274="sníž. přenesená",J274,0)</f>
        <v>0</v>
      </c>
      <c r="BI274" s="224">
        <f>IF(N274="nulová",J274,0)</f>
        <v>0</v>
      </c>
      <c r="BJ274" s="18" t="s">
        <v>84</v>
      </c>
      <c r="BK274" s="224">
        <f>ROUND(I274*H274,2)</f>
        <v>0</v>
      </c>
      <c r="BL274" s="18" t="s">
        <v>167</v>
      </c>
      <c r="BM274" s="223" t="s">
        <v>695</v>
      </c>
    </row>
    <row r="275" s="12" customFormat="1" ht="25.92" customHeight="1">
      <c r="A275" s="12"/>
      <c r="B275" s="198"/>
      <c r="C275" s="199"/>
      <c r="D275" s="200" t="s">
        <v>76</v>
      </c>
      <c r="E275" s="201" t="s">
        <v>696</v>
      </c>
      <c r="F275" s="201" t="s">
        <v>697</v>
      </c>
      <c r="G275" s="199"/>
      <c r="H275" s="199"/>
      <c r="I275" s="202"/>
      <c r="J275" s="203">
        <f>BK275</f>
        <v>0</v>
      </c>
      <c r="K275" s="199"/>
      <c r="L275" s="204"/>
      <c r="M275" s="205"/>
      <c r="N275" s="206"/>
      <c r="O275" s="206"/>
      <c r="P275" s="207">
        <f>P276</f>
        <v>0</v>
      </c>
      <c r="Q275" s="206"/>
      <c r="R275" s="207">
        <f>R276</f>
        <v>0</v>
      </c>
      <c r="S275" s="206"/>
      <c r="T275" s="208">
        <f>T276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09" t="s">
        <v>84</v>
      </c>
      <c r="AT275" s="210" t="s">
        <v>76</v>
      </c>
      <c r="AU275" s="210" t="s">
        <v>77</v>
      </c>
      <c r="AY275" s="209" t="s">
        <v>162</v>
      </c>
      <c r="BK275" s="211">
        <f>BK276</f>
        <v>0</v>
      </c>
    </row>
    <row r="276" s="2" customFormat="1" ht="16.5" customHeight="1">
      <c r="A276" s="40"/>
      <c r="B276" s="41"/>
      <c r="C276" s="212" t="s">
        <v>698</v>
      </c>
      <c r="D276" s="212" t="s">
        <v>163</v>
      </c>
      <c r="E276" s="213" t="s">
        <v>699</v>
      </c>
      <c r="F276" s="214" t="s">
        <v>700</v>
      </c>
      <c r="G276" s="215" t="s">
        <v>166</v>
      </c>
      <c r="H276" s="216">
        <v>1</v>
      </c>
      <c r="I276" s="217"/>
      <c r="J276" s="218">
        <f>ROUND(I276*H276,2)</f>
        <v>0</v>
      </c>
      <c r="K276" s="214" t="s">
        <v>32</v>
      </c>
      <c r="L276" s="46"/>
      <c r="M276" s="219" t="s">
        <v>32</v>
      </c>
      <c r="N276" s="220" t="s">
        <v>48</v>
      </c>
      <c r="O276" s="86"/>
      <c r="P276" s="221">
        <f>O276*H276</f>
        <v>0</v>
      </c>
      <c r="Q276" s="221">
        <v>0</v>
      </c>
      <c r="R276" s="221">
        <f>Q276*H276</f>
        <v>0</v>
      </c>
      <c r="S276" s="221">
        <v>0</v>
      </c>
      <c r="T276" s="222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23" t="s">
        <v>167</v>
      </c>
      <c r="AT276" s="223" t="s">
        <v>163</v>
      </c>
      <c r="AU276" s="223" t="s">
        <v>84</v>
      </c>
      <c r="AY276" s="18" t="s">
        <v>162</v>
      </c>
      <c r="BE276" s="224">
        <f>IF(N276="základní",J276,0)</f>
        <v>0</v>
      </c>
      <c r="BF276" s="224">
        <f>IF(N276="snížená",J276,0)</f>
        <v>0</v>
      </c>
      <c r="BG276" s="224">
        <f>IF(N276="zákl. přenesená",J276,0)</f>
        <v>0</v>
      </c>
      <c r="BH276" s="224">
        <f>IF(N276="sníž. přenesená",J276,0)</f>
        <v>0</v>
      </c>
      <c r="BI276" s="224">
        <f>IF(N276="nulová",J276,0)</f>
        <v>0</v>
      </c>
      <c r="BJ276" s="18" t="s">
        <v>84</v>
      </c>
      <c r="BK276" s="224">
        <f>ROUND(I276*H276,2)</f>
        <v>0</v>
      </c>
      <c r="BL276" s="18" t="s">
        <v>167</v>
      </c>
      <c r="BM276" s="223" t="s">
        <v>701</v>
      </c>
    </row>
    <row r="277" s="12" customFormat="1" ht="25.92" customHeight="1">
      <c r="A277" s="12"/>
      <c r="B277" s="198"/>
      <c r="C277" s="199"/>
      <c r="D277" s="200" t="s">
        <v>76</v>
      </c>
      <c r="E277" s="201" t="s">
        <v>702</v>
      </c>
      <c r="F277" s="201" t="s">
        <v>703</v>
      </c>
      <c r="G277" s="199"/>
      <c r="H277" s="199"/>
      <c r="I277" s="202"/>
      <c r="J277" s="203">
        <f>BK277</f>
        <v>0</v>
      </c>
      <c r="K277" s="199"/>
      <c r="L277" s="204"/>
      <c r="M277" s="205"/>
      <c r="N277" s="206"/>
      <c r="O277" s="206"/>
      <c r="P277" s="207">
        <f>P278</f>
        <v>0</v>
      </c>
      <c r="Q277" s="206"/>
      <c r="R277" s="207">
        <f>R278</f>
        <v>0</v>
      </c>
      <c r="S277" s="206"/>
      <c r="T277" s="208">
        <f>T278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09" t="s">
        <v>84</v>
      </c>
      <c r="AT277" s="210" t="s">
        <v>76</v>
      </c>
      <c r="AU277" s="210" t="s">
        <v>77</v>
      </c>
      <c r="AY277" s="209" t="s">
        <v>162</v>
      </c>
      <c r="BK277" s="211">
        <f>BK278</f>
        <v>0</v>
      </c>
    </row>
    <row r="278" s="2" customFormat="1" ht="16.5" customHeight="1">
      <c r="A278" s="40"/>
      <c r="B278" s="41"/>
      <c r="C278" s="212" t="s">
        <v>704</v>
      </c>
      <c r="D278" s="212" t="s">
        <v>163</v>
      </c>
      <c r="E278" s="213" t="s">
        <v>705</v>
      </c>
      <c r="F278" s="214" t="s">
        <v>706</v>
      </c>
      <c r="G278" s="215" t="s">
        <v>166</v>
      </c>
      <c r="H278" s="216">
        <v>2</v>
      </c>
      <c r="I278" s="217"/>
      <c r="J278" s="218">
        <f>ROUND(I278*H278,2)</f>
        <v>0</v>
      </c>
      <c r="K278" s="214" t="s">
        <v>32</v>
      </c>
      <c r="L278" s="46"/>
      <c r="M278" s="219" t="s">
        <v>32</v>
      </c>
      <c r="N278" s="220" t="s">
        <v>48</v>
      </c>
      <c r="O278" s="86"/>
      <c r="P278" s="221">
        <f>O278*H278</f>
        <v>0</v>
      </c>
      <c r="Q278" s="221">
        <v>0</v>
      </c>
      <c r="R278" s="221">
        <f>Q278*H278</f>
        <v>0</v>
      </c>
      <c r="S278" s="221">
        <v>0</v>
      </c>
      <c r="T278" s="222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23" t="s">
        <v>167</v>
      </c>
      <c r="AT278" s="223" t="s">
        <v>163</v>
      </c>
      <c r="AU278" s="223" t="s">
        <v>84</v>
      </c>
      <c r="AY278" s="18" t="s">
        <v>162</v>
      </c>
      <c r="BE278" s="224">
        <f>IF(N278="základní",J278,0)</f>
        <v>0</v>
      </c>
      <c r="BF278" s="224">
        <f>IF(N278="snížená",J278,0)</f>
        <v>0</v>
      </c>
      <c r="BG278" s="224">
        <f>IF(N278="zákl. přenesená",J278,0)</f>
        <v>0</v>
      </c>
      <c r="BH278" s="224">
        <f>IF(N278="sníž. přenesená",J278,0)</f>
        <v>0</v>
      </c>
      <c r="BI278" s="224">
        <f>IF(N278="nulová",J278,0)</f>
        <v>0</v>
      </c>
      <c r="BJ278" s="18" t="s">
        <v>84</v>
      </c>
      <c r="BK278" s="224">
        <f>ROUND(I278*H278,2)</f>
        <v>0</v>
      </c>
      <c r="BL278" s="18" t="s">
        <v>167</v>
      </c>
      <c r="BM278" s="223" t="s">
        <v>707</v>
      </c>
    </row>
    <row r="279" s="12" customFormat="1" ht="25.92" customHeight="1">
      <c r="A279" s="12"/>
      <c r="B279" s="198"/>
      <c r="C279" s="199"/>
      <c r="D279" s="200" t="s">
        <v>76</v>
      </c>
      <c r="E279" s="201" t="s">
        <v>708</v>
      </c>
      <c r="F279" s="201" t="s">
        <v>709</v>
      </c>
      <c r="G279" s="199"/>
      <c r="H279" s="199"/>
      <c r="I279" s="202"/>
      <c r="J279" s="203">
        <f>BK279</f>
        <v>0</v>
      </c>
      <c r="K279" s="199"/>
      <c r="L279" s="204"/>
      <c r="M279" s="205"/>
      <c r="N279" s="206"/>
      <c r="O279" s="206"/>
      <c r="P279" s="207">
        <f>SUM(P280:P285)</f>
        <v>0</v>
      </c>
      <c r="Q279" s="206"/>
      <c r="R279" s="207">
        <f>SUM(R280:R285)</f>
        <v>579</v>
      </c>
      <c r="S279" s="206"/>
      <c r="T279" s="208">
        <f>SUM(T280:T285)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09" t="s">
        <v>84</v>
      </c>
      <c r="AT279" s="210" t="s">
        <v>76</v>
      </c>
      <c r="AU279" s="210" t="s">
        <v>77</v>
      </c>
      <c r="AY279" s="209" t="s">
        <v>162</v>
      </c>
      <c r="BK279" s="211">
        <f>SUM(BK280:BK285)</f>
        <v>0</v>
      </c>
    </row>
    <row r="280" s="2" customFormat="1" ht="16.5" customHeight="1">
      <c r="A280" s="40"/>
      <c r="B280" s="41"/>
      <c r="C280" s="212" t="s">
        <v>710</v>
      </c>
      <c r="D280" s="212" t="s">
        <v>163</v>
      </c>
      <c r="E280" s="213" t="s">
        <v>711</v>
      </c>
      <c r="F280" s="214" t="s">
        <v>712</v>
      </c>
      <c r="G280" s="215" t="s">
        <v>166</v>
      </c>
      <c r="H280" s="216">
        <v>1</v>
      </c>
      <c r="I280" s="217"/>
      <c r="J280" s="218">
        <f>ROUND(I280*H280,2)</f>
        <v>0</v>
      </c>
      <c r="K280" s="214" t="s">
        <v>32</v>
      </c>
      <c r="L280" s="46"/>
      <c r="M280" s="219" t="s">
        <v>32</v>
      </c>
      <c r="N280" s="220" t="s">
        <v>48</v>
      </c>
      <c r="O280" s="86"/>
      <c r="P280" s="221">
        <f>O280*H280</f>
        <v>0</v>
      </c>
      <c r="Q280" s="221">
        <v>29</v>
      </c>
      <c r="R280" s="221">
        <f>Q280*H280</f>
        <v>29</v>
      </c>
      <c r="S280" s="221">
        <v>0</v>
      </c>
      <c r="T280" s="222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23" t="s">
        <v>167</v>
      </c>
      <c r="AT280" s="223" t="s">
        <v>163</v>
      </c>
      <c r="AU280" s="223" t="s">
        <v>84</v>
      </c>
      <c r="AY280" s="18" t="s">
        <v>162</v>
      </c>
      <c r="BE280" s="224">
        <f>IF(N280="základní",J280,0)</f>
        <v>0</v>
      </c>
      <c r="BF280" s="224">
        <f>IF(N280="snížená",J280,0)</f>
        <v>0</v>
      </c>
      <c r="BG280" s="224">
        <f>IF(N280="zákl. přenesená",J280,0)</f>
        <v>0</v>
      </c>
      <c r="BH280" s="224">
        <f>IF(N280="sníž. přenesená",J280,0)</f>
        <v>0</v>
      </c>
      <c r="BI280" s="224">
        <f>IF(N280="nulová",J280,0)</f>
        <v>0</v>
      </c>
      <c r="BJ280" s="18" t="s">
        <v>84</v>
      </c>
      <c r="BK280" s="224">
        <f>ROUND(I280*H280,2)</f>
        <v>0</v>
      </c>
      <c r="BL280" s="18" t="s">
        <v>167</v>
      </c>
      <c r="BM280" s="223" t="s">
        <v>713</v>
      </c>
    </row>
    <row r="281" s="2" customFormat="1" ht="16.5" customHeight="1">
      <c r="A281" s="40"/>
      <c r="B281" s="41"/>
      <c r="C281" s="212" t="s">
        <v>714</v>
      </c>
      <c r="D281" s="212" t="s">
        <v>163</v>
      </c>
      <c r="E281" s="213" t="s">
        <v>715</v>
      </c>
      <c r="F281" s="214" t="s">
        <v>716</v>
      </c>
      <c r="G281" s="215" t="s">
        <v>166</v>
      </c>
      <c r="H281" s="216">
        <v>1</v>
      </c>
      <c r="I281" s="217"/>
      <c r="J281" s="218">
        <f>ROUND(I281*H281,2)</f>
        <v>0</v>
      </c>
      <c r="K281" s="214" t="s">
        <v>32</v>
      </c>
      <c r="L281" s="46"/>
      <c r="M281" s="219" t="s">
        <v>32</v>
      </c>
      <c r="N281" s="220" t="s">
        <v>48</v>
      </c>
      <c r="O281" s="86"/>
      <c r="P281" s="221">
        <f>O281*H281</f>
        <v>0</v>
      </c>
      <c r="Q281" s="221">
        <v>34</v>
      </c>
      <c r="R281" s="221">
        <f>Q281*H281</f>
        <v>34</v>
      </c>
      <c r="S281" s="221">
        <v>0</v>
      </c>
      <c r="T281" s="222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23" t="s">
        <v>167</v>
      </c>
      <c r="AT281" s="223" t="s">
        <v>163</v>
      </c>
      <c r="AU281" s="223" t="s">
        <v>84</v>
      </c>
      <c r="AY281" s="18" t="s">
        <v>162</v>
      </c>
      <c r="BE281" s="224">
        <f>IF(N281="základní",J281,0)</f>
        <v>0</v>
      </c>
      <c r="BF281" s="224">
        <f>IF(N281="snížená",J281,0)</f>
        <v>0</v>
      </c>
      <c r="BG281" s="224">
        <f>IF(N281="zákl. přenesená",J281,0)</f>
        <v>0</v>
      </c>
      <c r="BH281" s="224">
        <f>IF(N281="sníž. přenesená",J281,0)</f>
        <v>0</v>
      </c>
      <c r="BI281" s="224">
        <f>IF(N281="nulová",J281,0)</f>
        <v>0</v>
      </c>
      <c r="BJ281" s="18" t="s">
        <v>84</v>
      </c>
      <c r="BK281" s="224">
        <f>ROUND(I281*H281,2)</f>
        <v>0</v>
      </c>
      <c r="BL281" s="18" t="s">
        <v>167</v>
      </c>
      <c r="BM281" s="223" t="s">
        <v>717</v>
      </c>
    </row>
    <row r="282" s="2" customFormat="1" ht="16.5" customHeight="1">
      <c r="A282" s="40"/>
      <c r="B282" s="41"/>
      <c r="C282" s="212" t="s">
        <v>718</v>
      </c>
      <c r="D282" s="212" t="s">
        <v>163</v>
      </c>
      <c r="E282" s="213" t="s">
        <v>719</v>
      </c>
      <c r="F282" s="214" t="s">
        <v>720</v>
      </c>
      <c r="G282" s="215" t="s">
        <v>166</v>
      </c>
      <c r="H282" s="216">
        <v>1</v>
      </c>
      <c r="I282" s="217"/>
      <c r="J282" s="218">
        <f>ROUND(I282*H282,2)</f>
        <v>0</v>
      </c>
      <c r="K282" s="214" t="s">
        <v>32</v>
      </c>
      <c r="L282" s="46"/>
      <c r="M282" s="219" t="s">
        <v>32</v>
      </c>
      <c r="N282" s="220" t="s">
        <v>48</v>
      </c>
      <c r="O282" s="86"/>
      <c r="P282" s="221">
        <f>O282*H282</f>
        <v>0</v>
      </c>
      <c r="Q282" s="221">
        <v>52</v>
      </c>
      <c r="R282" s="221">
        <f>Q282*H282</f>
        <v>52</v>
      </c>
      <c r="S282" s="221">
        <v>0</v>
      </c>
      <c r="T282" s="222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23" t="s">
        <v>167</v>
      </c>
      <c r="AT282" s="223" t="s">
        <v>163</v>
      </c>
      <c r="AU282" s="223" t="s">
        <v>84</v>
      </c>
      <c r="AY282" s="18" t="s">
        <v>162</v>
      </c>
      <c r="BE282" s="224">
        <f>IF(N282="základní",J282,0)</f>
        <v>0</v>
      </c>
      <c r="BF282" s="224">
        <f>IF(N282="snížená",J282,0)</f>
        <v>0</v>
      </c>
      <c r="BG282" s="224">
        <f>IF(N282="zákl. přenesená",J282,0)</f>
        <v>0</v>
      </c>
      <c r="BH282" s="224">
        <f>IF(N282="sníž. přenesená",J282,0)</f>
        <v>0</v>
      </c>
      <c r="BI282" s="224">
        <f>IF(N282="nulová",J282,0)</f>
        <v>0</v>
      </c>
      <c r="BJ282" s="18" t="s">
        <v>84</v>
      </c>
      <c r="BK282" s="224">
        <f>ROUND(I282*H282,2)</f>
        <v>0</v>
      </c>
      <c r="BL282" s="18" t="s">
        <v>167</v>
      </c>
      <c r="BM282" s="223" t="s">
        <v>721</v>
      </c>
    </row>
    <row r="283" s="2" customFormat="1" ht="16.5" customHeight="1">
      <c r="A283" s="40"/>
      <c r="B283" s="41"/>
      <c r="C283" s="212" t="s">
        <v>722</v>
      </c>
      <c r="D283" s="212" t="s">
        <v>163</v>
      </c>
      <c r="E283" s="213" t="s">
        <v>723</v>
      </c>
      <c r="F283" s="214" t="s">
        <v>724</v>
      </c>
      <c r="G283" s="215" t="s">
        <v>166</v>
      </c>
      <c r="H283" s="216">
        <v>1</v>
      </c>
      <c r="I283" s="217"/>
      <c r="J283" s="218">
        <f>ROUND(I283*H283,2)</f>
        <v>0</v>
      </c>
      <c r="K283" s="214" t="s">
        <v>32</v>
      </c>
      <c r="L283" s="46"/>
      <c r="M283" s="219" t="s">
        <v>32</v>
      </c>
      <c r="N283" s="220" t="s">
        <v>48</v>
      </c>
      <c r="O283" s="86"/>
      <c r="P283" s="221">
        <f>O283*H283</f>
        <v>0</v>
      </c>
      <c r="Q283" s="221">
        <v>70</v>
      </c>
      <c r="R283" s="221">
        <f>Q283*H283</f>
        <v>70</v>
      </c>
      <c r="S283" s="221">
        <v>0</v>
      </c>
      <c r="T283" s="222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23" t="s">
        <v>167</v>
      </c>
      <c r="AT283" s="223" t="s">
        <v>163</v>
      </c>
      <c r="AU283" s="223" t="s">
        <v>84</v>
      </c>
      <c r="AY283" s="18" t="s">
        <v>162</v>
      </c>
      <c r="BE283" s="224">
        <f>IF(N283="základní",J283,0)</f>
        <v>0</v>
      </c>
      <c r="BF283" s="224">
        <f>IF(N283="snížená",J283,0)</f>
        <v>0</v>
      </c>
      <c r="BG283" s="224">
        <f>IF(N283="zákl. přenesená",J283,0)</f>
        <v>0</v>
      </c>
      <c r="BH283" s="224">
        <f>IF(N283="sníž. přenesená",J283,0)</f>
        <v>0</v>
      </c>
      <c r="BI283" s="224">
        <f>IF(N283="nulová",J283,0)</f>
        <v>0</v>
      </c>
      <c r="BJ283" s="18" t="s">
        <v>84</v>
      </c>
      <c r="BK283" s="224">
        <f>ROUND(I283*H283,2)</f>
        <v>0</v>
      </c>
      <c r="BL283" s="18" t="s">
        <v>167</v>
      </c>
      <c r="BM283" s="223" t="s">
        <v>725</v>
      </c>
    </row>
    <row r="284" s="2" customFormat="1" ht="16.5" customHeight="1">
      <c r="A284" s="40"/>
      <c r="B284" s="41"/>
      <c r="C284" s="212" t="s">
        <v>726</v>
      </c>
      <c r="D284" s="212" t="s">
        <v>163</v>
      </c>
      <c r="E284" s="213" t="s">
        <v>727</v>
      </c>
      <c r="F284" s="214" t="s">
        <v>728</v>
      </c>
      <c r="G284" s="215" t="s">
        <v>166</v>
      </c>
      <c r="H284" s="216">
        <v>2</v>
      </c>
      <c r="I284" s="217"/>
      <c r="J284" s="218">
        <f>ROUND(I284*H284,2)</f>
        <v>0</v>
      </c>
      <c r="K284" s="214" t="s">
        <v>32</v>
      </c>
      <c r="L284" s="46"/>
      <c r="M284" s="219" t="s">
        <v>32</v>
      </c>
      <c r="N284" s="220" t="s">
        <v>48</v>
      </c>
      <c r="O284" s="86"/>
      <c r="P284" s="221">
        <f>O284*H284</f>
        <v>0</v>
      </c>
      <c r="Q284" s="221">
        <v>41</v>
      </c>
      <c r="R284" s="221">
        <f>Q284*H284</f>
        <v>82</v>
      </c>
      <c r="S284" s="221">
        <v>0</v>
      </c>
      <c r="T284" s="222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23" t="s">
        <v>167</v>
      </c>
      <c r="AT284" s="223" t="s">
        <v>163</v>
      </c>
      <c r="AU284" s="223" t="s">
        <v>84</v>
      </c>
      <c r="AY284" s="18" t="s">
        <v>162</v>
      </c>
      <c r="BE284" s="224">
        <f>IF(N284="základní",J284,0)</f>
        <v>0</v>
      </c>
      <c r="BF284" s="224">
        <f>IF(N284="snížená",J284,0)</f>
        <v>0</v>
      </c>
      <c r="BG284" s="224">
        <f>IF(N284="zákl. přenesená",J284,0)</f>
        <v>0</v>
      </c>
      <c r="BH284" s="224">
        <f>IF(N284="sníž. přenesená",J284,0)</f>
        <v>0</v>
      </c>
      <c r="BI284" s="224">
        <f>IF(N284="nulová",J284,0)</f>
        <v>0</v>
      </c>
      <c r="BJ284" s="18" t="s">
        <v>84</v>
      </c>
      <c r="BK284" s="224">
        <f>ROUND(I284*H284,2)</f>
        <v>0</v>
      </c>
      <c r="BL284" s="18" t="s">
        <v>167</v>
      </c>
      <c r="BM284" s="223" t="s">
        <v>729</v>
      </c>
    </row>
    <row r="285" s="2" customFormat="1" ht="16.5" customHeight="1">
      <c r="A285" s="40"/>
      <c r="B285" s="41"/>
      <c r="C285" s="212" t="s">
        <v>730</v>
      </c>
      <c r="D285" s="212" t="s">
        <v>163</v>
      </c>
      <c r="E285" s="213" t="s">
        <v>731</v>
      </c>
      <c r="F285" s="214" t="s">
        <v>720</v>
      </c>
      <c r="G285" s="215" t="s">
        <v>166</v>
      </c>
      <c r="H285" s="216">
        <v>6</v>
      </c>
      <c r="I285" s="217"/>
      <c r="J285" s="218">
        <f>ROUND(I285*H285,2)</f>
        <v>0</v>
      </c>
      <c r="K285" s="214" t="s">
        <v>32</v>
      </c>
      <c r="L285" s="46"/>
      <c r="M285" s="227" t="s">
        <v>32</v>
      </c>
      <c r="N285" s="228" t="s">
        <v>48</v>
      </c>
      <c r="O285" s="229"/>
      <c r="P285" s="230">
        <f>O285*H285</f>
        <v>0</v>
      </c>
      <c r="Q285" s="230">
        <v>52</v>
      </c>
      <c r="R285" s="230">
        <f>Q285*H285</f>
        <v>312</v>
      </c>
      <c r="S285" s="230">
        <v>0</v>
      </c>
      <c r="T285" s="231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23" t="s">
        <v>167</v>
      </c>
      <c r="AT285" s="223" t="s">
        <v>163</v>
      </c>
      <c r="AU285" s="223" t="s">
        <v>84</v>
      </c>
      <c r="AY285" s="18" t="s">
        <v>162</v>
      </c>
      <c r="BE285" s="224">
        <f>IF(N285="základní",J285,0)</f>
        <v>0</v>
      </c>
      <c r="BF285" s="224">
        <f>IF(N285="snížená",J285,0)</f>
        <v>0</v>
      </c>
      <c r="BG285" s="224">
        <f>IF(N285="zákl. přenesená",J285,0)</f>
        <v>0</v>
      </c>
      <c r="BH285" s="224">
        <f>IF(N285="sníž. přenesená",J285,0)</f>
        <v>0</v>
      </c>
      <c r="BI285" s="224">
        <f>IF(N285="nulová",J285,0)</f>
        <v>0</v>
      </c>
      <c r="BJ285" s="18" t="s">
        <v>84</v>
      </c>
      <c r="BK285" s="224">
        <f>ROUND(I285*H285,2)</f>
        <v>0</v>
      </c>
      <c r="BL285" s="18" t="s">
        <v>167</v>
      </c>
      <c r="BM285" s="223" t="s">
        <v>732</v>
      </c>
    </row>
    <row r="286" s="2" customFormat="1" ht="6.96" customHeight="1">
      <c r="A286" s="40"/>
      <c r="B286" s="61"/>
      <c r="C286" s="62"/>
      <c r="D286" s="62"/>
      <c r="E286" s="62"/>
      <c r="F286" s="62"/>
      <c r="G286" s="62"/>
      <c r="H286" s="62"/>
      <c r="I286" s="62"/>
      <c r="J286" s="62"/>
      <c r="K286" s="62"/>
      <c r="L286" s="46"/>
      <c r="M286" s="40"/>
      <c r="O286" s="40"/>
      <c r="P286" s="40"/>
      <c r="Q286" s="40"/>
      <c r="R286" s="40"/>
      <c r="S286" s="40"/>
      <c r="T286" s="40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</row>
  </sheetData>
  <sheetProtection sheet="1" autoFilter="0" formatColumns="0" formatRows="0" objects="1" scenarios="1" spinCount="100000" saltValue="vd4t8aKx+9DbyELQRwHjOLWULD1O0MFxvVyIwc/jzckKoa8q+Q/Qf911Puvwm+izcQp3rYMswI5PpbLf7b4CPA==" hashValue="s2a1QOqhQ7f/q/KfB1bbuook81GFgEyt5j7m+RbOFpmEtvrf9qtXuG1S9QZ4YTxYuRCPWxOih5lwmx87rFldvQ==" algorithmName="SHA-512" password="CC35"/>
  <autoFilter ref="C110:K28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9:H99"/>
    <mergeCell ref="E101:H101"/>
    <mergeCell ref="E103:H10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86</v>
      </c>
    </row>
    <row r="4" s="1" customFormat="1" ht="24.96" customHeight="1">
      <c r="B4" s="21"/>
      <c r="D4" s="142" t="s">
        <v>110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Energeticky úsporná opatření ZŠ Podmostní 1</v>
      </c>
      <c r="F7" s="144"/>
      <c r="G7" s="144"/>
      <c r="H7" s="144"/>
      <c r="L7" s="21"/>
    </row>
    <row r="8" s="1" customFormat="1" ht="12" customHeight="1">
      <c r="B8" s="21"/>
      <c r="D8" s="144" t="s">
        <v>111</v>
      </c>
      <c r="L8" s="21"/>
    </row>
    <row r="9" s="2" customFormat="1" ht="16.5" customHeight="1">
      <c r="A9" s="40"/>
      <c r="B9" s="46"/>
      <c r="C9" s="40"/>
      <c r="D9" s="40"/>
      <c r="E9" s="145" t="s">
        <v>112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113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733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32</v>
      </c>
      <c r="G13" s="40"/>
      <c r="H13" s="40"/>
      <c r="I13" s="144" t="s">
        <v>20</v>
      </c>
      <c r="J13" s="135" t="s">
        <v>32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22</v>
      </c>
      <c r="E14" s="40"/>
      <c r="F14" s="135" t="s">
        <v>115</v>
      </c>
      <c r="G14" s="40"/>
      <c r="H14" s="40"/>
      <c r="I14" s="144" t="s">
        <v>24</v>
      </c>
      <c r="J14" s="148" t="str">
        <f>'Rekapitulace stavby'!AN8</f>
        <v>12. 12. 2020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30</v>
      </c>
      <c r="E16" s="40"/>
      <c r="F16" s="40"/>
      <c r="G16" s="40"/>
      <c r="H16" s="40"/>
      <c r="I16" s="144" t="s">
        <v>31</v>
      </c>
      <c r="J16" s="135" t="str">
        <f>IF('Rekapitulace stavby'!AN10="","",'Rekapitulace stavby'!AN10)</f>
        <v/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>Krajský úřad Plzeňského kraje</v>
      </c>
      <c r="F17" s="40"/>
      <c r="G17" s="40"/>
      <c r="H17" s="40"/>
      <c r="I17" s="144" t="s">
        <v>34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35</v>
      </c>
      <c r="E19" s="40"/>
      <c r="F19" s="40"/>
      <c r="G19" s="40"/>
      <c r="H19" s="40"/>
      <c r="I19" s="144" t="s">
        <v>31</v>
      </c>
      <c r="J19" s="34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35"/>
      <c r="G20" s="135"/>
      <c r="H20" s="135"/>
      <c r="I20" s="144" t="s">
        <v>34</v>
      </c>
      <c r="J20" s="34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37</v>
      </c>
      <c r="E22" s="40"/>
      <c r="F22" s="40"/>
      <c r="G22" s="40"/>
      <c r="H22" s="40"/>
      <c r="I22" s="144" t="s">
        <v>31</v>
      </c>
      <c r="J22" s="135" t="str">
        <f>IF('Rekapitulace stavby'!AN16="","",'Rekapitulace stavby'!AN16)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>Area Projekt</v>
      </c>
      <c r="F23" s="40"/>
      <c r="G23" s="40"/>
      <c r="H23" s="40"/>
      <c r="I23" s="144" t="s">
        <v>34</v>
      </c>
      <c r="J23" s="135" t="str">
        <f>IF('Rekapitulace stavby'!AN17="","",'Rekapitulace stavby'!AN17)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40</v>
      </c>
      <c r="E25" s="40"/>
      <c r="F25" s="40"/>
      <c r="G25" s="40"/>
      <c r="H25" s="40"/>
      <c r="I25" s="144" t="s">
        <v>31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>Area Projekt</v>
      </c>
      <c r="F26" s="40"/>
      <c r="G26" s="40"/>
      <c r="H26" s="40"/>
      <c r="I26" s="144" t="s">
        <v>34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41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32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43</v>
      </c>
      <c r="E32" s="40"/>
      <c r="F32" s="40"/>
      <c r="G32" s="40"/>
      <c r="H32" s="40"/>
      <c r="I32" s="40"/>
      <c r="J32" s="155">
        <f>ROUND(J91,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45</v>
      </c>
      <c r="G34" s="40"/>
      <c r="H34" s="40"/>
      <c r="I34" s="156" t="s">
        <v>44</v>
      </c>
      <c r="J34" s="156" t="s">
        <v>46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47</v>
      </c>
      <c r="E35" s="144" t="s">
        <v>48</v>
      </c>
      <c r="F35" s="158">
        <f>ROUND((SUM(BE91:BE196)),  2)</f>
        <v>0</v>
      </c>
      <c r="G35" s="40"/>
      <c r="H35" s="40"/>
      <c r="I35" s="159">
        <v>0.20999999999999999</v>
      </c>
      <c r="J35" s="158">
        <f>ROUND(((SUM(BE91:BE196))*I35),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49</v>
      </c>
      <c r="F36" s="158">
        <f>ROUND((SUM(BF91:BF196)),  2)</f>
        <v>0</v>
      </c>
      <c r="G36" s="40"/>
      <c r="H36" s="40"/>
      <c r="I36" s="159">
        <v>0.14999999999999999</v>
      </c>
      <c r="J36" s="158">
        <f>ROUND(((SUM(BF91:BF196))*I36),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50</v>
      </c>
      <c r="F37" s="158">
        <f>ROUND((SUM(BG91:BG196)),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51</v>
      </c>
      <c r="F38" s="158">
        <f>ROUND((SUM(BH91:BH196)),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52</v>
      </c>
      <c r="F39" s="158">
        <f>ROUND((SUM(BI91:BI196)),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53</v>
      </c>
      <c r="E41" s="162"/>
      <c r="F41" s="162"/>
      <c r="G41" s="163" t="s">
        <v>54</v>
      </c>
      <c r="H41" s="164" t="s">
        <v>55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4" t="s">
        <v>117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Energeticky úsporná opatření ZŠ Podmostní 1</v>
      </c>
      <c r="F50" s="33"/>
      <c r="G50" s="33"/>
      <c r="H50" s="33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2"/>
      <c r="C51" s="33" t="s">
        <v>111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40"/>
      <c r="B52" s="41"/>
      <c r="C52" s="42"/>
      <c r="D52" s="42"/>
      <c r="E52" s="171" t="s">
        <v>112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3" t="s">
        <v>113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02 - Topné rozvody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3" t="s">
        <v>22</v>
      </c>
      <c r="D56" s="42"/>
      <c r="E56" s="42"/>
      <c r="F56" s="28" t="str">
        <f>F14</f>
        <v xml:space="preserve"> </v>
      </c>
      <c r="G56" s="42"/>
      <c r="H56" s="42"/>
      <c r="I56" s="33" t="s">
        <v>24</v>
      </c>
      <c r="J56" s="74" t="str">
        <f>IF(J14="","",J14)</f>
        <v>12. 12. 2020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3" t="s">
        <v>30</v>
      </c>
      <c r="D58" s="42"/>
      <c r="E58" s="42"/>
      <c r="F58" s="28" t="str">
        <f>E17</f>
        <v>Krajský úřad Plzeňského kraje</v>
      </c>
      <c r="G58" s="42"/>
      <c r="H58" s="42"/>
      <c r="I58" s="33" t="s">
        <v>37</v>
      </c>
      <c r="J58" s="38" t="str">
        <f>E23</f>
        <v>Area Projekt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3" t="s">
        <v>35</v>
      </c>
      <c r="D59" s="42"/>
      <c r="E59" s="42"/>
      <c r="F59" s="28" t="str">
        <f>IF(E20="","",E20)</f>
        <v>Vyplň údaj</v>
      </c>
      <c r="G59" s="42"/>
      <c r="H59" s="42"/>
      <c r="I59" s="33" t="s">
        <v>40</v>
      </c>
      <c r="J59" s="38" t="str">
        <f>E26</f>
        <v>Area Projekt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118</v>
      </c>
      <c r="D61" s="173"/>
      <c r="E61" s="173"/>
      <c r="F61" s="173"/>
      <c r="G61" s="173"/>
      <c r="H61" s="173"/>
      <c r="I61" s="173"/>
      <c r="J61" s="174" t="s">
        <v>119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75</v>
      </c>
      <c r="D63" s="42"/>
      <c r="E63" s="42"/>
      <c r="F63" s="42"/>
      <c r="G63" s="42"/>
      <c r="H63" s="42"/>
      <c r="I63" s="42"/>
      <c r="J63" s="104">
        <f>J91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8" t="s">
        <v>120</v>
      </c>
    </row>
    <row r="64" s="9" customFormat="1" ht="24.96" customHeight="1">
      <c r="A64" s="9"/>
      <c r="B64" s="176"/>
      <c r="C64" s="177"/>
      <c r="D64" s="178" t="s">
        <v>734</v>
      </c>
      <c r="E64" s="179"/>
      <c r="F64" s="179"/>
      <c r="G64" s="179"/>
      <c r="H64" s="179"/>
      <c r="I64" s="179"/>
      <c r="J64" s="180">
        <f>J92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6"/>
      <c r="C65" s="177"/>
      <c r="D65" s="178" t="s">
        <v>735</v>
      </c>
      <c r="E65" s="179"/>
      <c r="F65" s="179"/>
      <c r="G65" s="179"/>
      <c r="H65" s="179"/>
      <c r="I65" s="179"/>
      <c r="J65" s="180">
        <f>J95</f>
        <v>0</v>
      </c>
      <c r="K65" s="177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6"/>
      <c r="C66" s="177"/>
      <c r="D66" s="178" t="s">
        <v>736</v>
      </c>
      <c r="E66" s="179"/>
      <c r="F66" s="179"/>
      <c r="G66" s="179"/>
      <c r="H66" s="179"/>
      <c r="I66" s="179"/>
      <c r="J66" s="180">
        <f>J118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6"/>
      <c r="C67" s="177"/>
      <c r="D67" s="178" t="s">
        <v>737</v>
      </c>
      <c r="E67" s="179"/>
      <c r="F67" s="179"/>
      <c r="G67" s="179"/>
      <c r="H67" s="179"/>
      <c r="I67" s="179"/>
      <c r="J67" s="180">
        <f>J157</f>
        <v>0</v>
      </c>
      <c r="K67" s="177"/>
      <c r="L67" s="18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6"/>
      <c r="C68" s="177"/>
      <c r="D68" s="178" t="s">
        <v>738</v>
      </c>
      <c r="E68" s="179"/>
      <c r="F68" s="179"/>
      <c r="G68" s="179"/>
      <c r="H68" s="179"/>
      <c r="I68" s="179"/>
      <c r="J68" s="180">
        <f>J160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6"/>
      <c r="C69" s="177"/>
      <c r="D69" s="178" t="s">
        <v>739</v>
      </c>
      <c r="E69" s="179"/>
      <c r="F69" s="179"/>
      <c r="G69" s="179"/>
      <c r="H69" s="179"/>
      <c r="I69" s="179"/>
      <c r="J69" s="180">
        <f>J167</f>
        <v>0</v>
      </c>
      <c r="K69" s="177"/>
      <c r="L69" s="18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4" t="s">
        <v>147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3" t="s">
        <v>16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71" t="str">
        <f>E7</f>
        <v>Energeticky úsporná opatření ZŠ Podmostní 1</v>
      </c>
      <c r="F79" s="33"/>
      <c r="G79" s="33"/>
      <c r="H79" s="33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" customFormat="1" ht="12" customHeight="1">
      <c r="B80" s="22"/>
      <c r="C80" s="33" t="s">
        <v>111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2" customFormat="1" ht="16.5" customHeight="1">
      <c r="A81" s="40"/>
      <c r="B81" s="41"/>
      <c r="C81" s="42"/>
      <c r="D81" s="42"/>
      <c r="E81" s="171" t="s">
        <v>112</v>
      </c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3" t="s">
        <v>113</v>
      </c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71" t="str">
        <f>E11</f>
        <v>02 - Topné rozvody</v>
      </c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3" t="s">
        <v>22</v>
      </c>
      <c r="D85" s="42"/>
      <c r="E85" s="42"/>
      <c r="F85" s="28" t="str">
        <f>F14</f>
        <v xml:space="preserve"> </v>
      </c>
      <c r="G85" s="42"/>
      <c r="H85" s="42"/>
      <c r="I85" s="33" t="s">
        <v>24</v>
      </c>
      <c r="J85" s="74" t="str">
        <f>IF(J14="","",J14)</f>
        <v>12. 12. 2020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3" t="s">
        <v>30</v>
      </c>
      <c r="D87" s="42"/>
      <c r="E87" s="42"/>
      <c r="F87" s="28" t="str">
        <f>E17</f>
        <v>Krajský úřad Plzeňského kraje</v>
      </c>
      <c r="G87" s="42"/>
      <c r="H87" s="42"/>
      <c r="I87" s="33" t="s">
        <v>37</v>
      </c>
      <c r="J87" s="38" t="str">
        <f>E23</f>
        <v>Area Projekt</v>
      </c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3" t="s">
        <v>35</v>
      </c>
      <c r="D88" s="42"/>
      <c r="E88" s="42"/>
      <c r="F88" s="28" t="str">
        <f>IF(E20="","",E20)</f>
        <v>Vyplň údaj</v>
      </c>
      <c r="G88" s="42"/>
      <c r="H88" s="42"/>
      <c r="I88" s="33" t="s">
        <v>40</v>
      </c>
      <c r="J88" s="38" t="str">
        <f>E26</f>
        <v>Area Projekt</v>
      </c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1" customFormat="1" ht="29.28" customHeight="1">
      <c r="A90" s="187"/>
      <c r="B90" s="188"/>
      <c r="C90" s="189" t="s">
        <v>148</v>
      </c>
      <c r="D90" s="190" t="s">
        <v>62</v>
      </c>
      <c r="E90" s="190" t="s">
        <v>58</v>
      </c>
      <c r="F90" s="190" t="s">
        <v>59</v>
      </c>
      <c r="G90" s="190" t="s">
        <v>149</v>
      </c>
      <c r="H90" s="190" t="s">
        <v>150</v>
      </c>
      <c r="I90" s="190" t="s">
        <v>151</v>
      </c>
      <c r="J90" s="190" t="s">
        <v>119</v>
      </c>
      <c r="K90" s="191" t="s">
        <v>152</v>
      </c>
      <c r="L90" s="192"/>
      <c r="M90" s="94" t="s">
        <v>32</v>
      </c>
      <c r="N90" s="95" t="s">
        <v>47</v>
      </c>
      <c r="O90" s="95" t="s">
        <v>153</v>
      </c>
      <c r="P90" s="95" t="s">
        <v>154</v>
      </c>
      <c r="Q90" s="95" t="s">
        <v>155</v>
      </c>
      <c r="R90" s="95" t="s">
        <v>156</v>
      </c>
      <c r="S90" s="95" t="s">
        <v>157</v>
      </c>
      <c r="T90" s="96" t="s">
        <v>158</v>
      </c>
      <c r="U90" s="187"/>
      <c r="V90" s="187"/>
      <c r="W90" s="187"/>
      <c r="X90" s="187"/>
      <c r="Y90" s="187"/>
      <c r="Z90" s="187"/>
      <c r="AA90" s="187"/>
      <c r="AB90" s="187"/>
      <c r="AC90" s="187"/>
      <c r="AD90" s="187"/>
      <c r="AE90" s="187"/>
    </row>
    <row r="91" s="2" customFormat="1" ht="22.8" customHeight="1">
      <c r="A91" s="40"/>
      <c r="B91" s="41"/>
      <c r="C91" s="101" t="s">
        <v>159</v>
      </c>
      <c r="D91" s="42"/>
      <c r="E91" s="42"/>
      <c r="F91" s="42"/>
      <c r="G91" s="42"/>
      <c r="H91" s="42"/>
      <c r="I91" s="42"/>
      <c r="J91" s="193">
        <f>BK91</f>
        <v>0</v>
      </c>
      <c r="K91" s="42"/>
      <c r="L91" s="46"/>
      <c r="M91" s="97"/>
      <c r="N91" s="194"/>
      <c r="O91" s="98"/>
      <c r="P91" s="195">
        <f>P92+P95+P118+P157+P160+P167</f>
        <v>0</v>
      </c>
      <c r="Q91" s="98"/>
      <c r="R91" s="195">
        <f>R92+R95+R118+R157+R160+R167</f>
        <v>0</v>
      </c>
      <c r="S91" s="98"/>
      <c r="T91" s="196">
        <f>T92+T95+T118+T157+T160+T167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8" t="s">
        <v>76</v>
      </c>
      <c r="AU91" s="18" t="s">
        <v>120</v>
      </c>
      <c r="BK91" s="197">
        <f>BK92+BK95+BK118+BK157+BK160+BK167</f>
        <v>0</v>
      </c>
    </row>
    <row r="92" s="12" customFormat="1" ht="25.92" customHeight="1">
      <c r="A92" s="12"/>
      <c r="B92" s="198"/>
      <c r="C92" s="199"/>
      <c r="D92" s="200" t="s">
        <v>76</v>
      </c>
      <c r="E92" s="201" t="s">
        <v>160</v>
      </c>
      <c r="F92" s="201" t="s">
        <v>740</v>
      </c>
      <c r="G92" s="199"/>
      <c r="H92" s="199"/>
      <c r="I92" s="202"/>
      <c r="J92" s="203">
        <f>BK92</f>
        <v>0</v>
      </c>
      <c r="K92" s="199"/>
      <c r="L92" s="204"/>
      <c r="M92" s="205"/>
      <c r="N92" s="206"/>
      <c r="O92" s="206"/>
      <c r="P92" s="207">
        <f>SUM(P93:P94)</f>
        <v>0</v>
      </c>
      <c r="Q92" s="206"/>
      <c r="R92" s="207">
        <f>SUM(R93:R94)</f>
        <v>0</v>
      </c>
      <c r="S92" s="206"/>
      <c r="T92" s="208">
        <f>SUM(T93:T94)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9" t="s">
        <v>84</v>
      </c>
      <c r="AT92" s="210" t="s">
        <v>76</v>
      </c>
      <c r="AU92" s="210" t="s">
        <v>77</v>
      </c>
      <c r="AY92" s="209" t="s">
        <v>162</v>
      </c>
      <c r="BK92" s="211">
        <f>SUM(BK93:BK94)</f>
        <v>0</v>
      </c>
    </row>
    <row r="93" s="2" customFormat="1" ht="55.5" customHeight="1">
      <c r="A93" s="40"/>
      <c r="B93" s="41"/>
      <c r="C93" s="212" t="s">
        <v>84</v>
      </c>
      <c r="D93" s="212" t="s">
        <v>163</v>
      </c>
      <c r="E93" s="213" t="s">
        <v>741</v>
      </c>
      <c r="F93" s="214" t="s">
        <v>742</v>
      </c>
      <c r="G93" s="215" t="s">
        <v>166</v>
      </c>
      <c r="H93" s="216">
        <v>3</v>
      </c>
      <c r="I93" s="217"/>
      <c r="J93" s="218">
        <f>ROUND(I93*H93,2)</f>
        <v>0</v>
      </c>
      <c r="K93" s="214" t="s">
        <v>32</v>
      </c>
      <c r="L93" s="46"/>
      <c r="M93" s="219" t="s">
        <v>32</v>
      </c>
      <c r="N93" s="220" t="s">
        <v>48</v>
      </c>
      <c r="O93" s="86"/>
      <c r="P93" s="221">
        <f>O93*H93</f>
        <v>0</v>
      </c>
      <c r="Q93" s="221">
        <v>0</v>
      </c>
      <c r="R93" s="221">
        <f>Q93*H93</f>
        <v>0</v>
      </c>
      <c r="S93" s="221">
        <v>0</v>
      </c>
      <c r="T93" s="222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3" t="s">
        <v>167</v>
      </c>
      <c r="AT93" s="223" t="s">
        <v>163</v>
      </c>
      <c r="AU93" s="223" t="s">
        <v>84</v>
      </c>
      <c r="AY93" s="18" t="s">
        <v>162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18" t="s">
        <v>84</v>
      </c>
      <c r="BK93" s="224">
        <f>ROUND(I93*H93,2)</f>
        <v>0</v>
      </c>
      <c r="BL93" s="18" t="s">
        <v>167</v>
      </c>
      <c r="BM93" s="223" t="s">
        <v>743</v>
      </c>
    </row>
    <row r="94" s="2" customFormat="1">
      <c r="A94" s="40"/>
      <c r="B94" s="41"/>
      <c r="C94" s="42"/>
      <c r="D94" s="232" t="s">
        <v>744</v>
      </c>
      <c r="E94" s="42"/>
      <c r="F94" s="233" t="s">
        <v>745</v>
      </c>
      <c r="G94" s="42"/>
      <c r="H94" s="42"/>
      <c r="I94" s="234"/>
      <c r="J94" s="42"/>
      <c r="K94" s="42"/>
      <c r="L94" s="46"/>
      <c r="M94" s="235"/>
      <c r="N94" s="236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8" t="s">
        <v>744</v>
      </c>
      <c r="AU94" s="18" t="s">
        <v>84</v>
      </c>
    </row>
    <row r="95" s="12" customFormat="1" ht="25.92" customHeight="1">
      <c r="A95" s="12"/>
      <c r="B95" s="198"/>
      <c r="C95" s="199"/>
      <c r="D95" s="200" t="s">
        <v>76</v>
      </c>
      <c r="E95" s="201" t="s">
        <v>386</v>
      </c>
      <c r="F95" s="201" t="s">
        <v>746</v>
      </c>
      <c r="G95" s="199"/>
      <c r="H95" s="199"/>
      <c r="I95" s="202"/>
      <c r="J95" s="203">
        <f>BK95</f>
        <v>0</v>
      </c>
      <c r="K95" s="199"/>
      <c r="L95" s="204"/>
      <c r="M95" s="205"/>
      <c r="N95" s="206"/>
      <c r="O95" s="206"/>
      <c r="P95" s="207">
        <f>SUM(P96:P117)</f>
        <v>0</v>
      </c>
      <c r="Q95" s="206"/>
      <c r="R95" s="207">
        <f>SUM(R96:R117)</f>
        <v>0</v>
      </c>
      <c r="S95" s="206"/>
      <c r="T95" s="208">
        <f>SUM(T96:T117)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84</v>
      </c>
      <c r="AT95" s="210" t="s">
        <v>76</v>
      </c>
      <c r="AU95" s="210" t="s">
        <v>77</v>
      </c>
      <c r="AY95" s="209" t="s">
        <v>162</v>
      </c>
      <c r="BK95" s="211">
        <f>SUM(BK96:BK117)</f>
        <v>0</v>
      </c>
    </row>
    <row r="96" s="2" customFormat="1" ht="33" customHeight="1">
      <c r="A96" s="40"/>
      <c r="B96" s="41"/>
      <c r="C96" s="212" t="s">
        <v>86</v>
      </c>
      <c r="D96" s="212" t="s">
        <v>163</v>
      </c>
      <c r="E96" s="213" t="s">
        <v>747</v>
      </c>
      <c r="F96" s="214" t="s">
        <v>748</v>
      </c>
      <c r="G96" s="215" t="s">
        <v>462</v>
      </c>
      <c r="H96" s="216">
        <v>44</v>
      </c>
      <c r="I96" s="217"/>
      <c r="J96" s="218">
        <f>ROUND(I96*H96,2)</f>
        <v>0</v>
      </c>
      <c r="K96" s="214" t="s">
        <v>32</v>
      </c>
      <c r="L96" s="46"/>
      <c r="M96" s="219" t="s">
        <v>32</v>
      </c>
      <c r="N96" s="220" t="s">
        <v>48</v>
      </c>
      <c r="O96" s="86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3" t="s">
        <v>167</v>
      </c>
      <c r="AT96" s="223" t="s">
        <v>163</v>
      </c>
      <c r="AU96" s="223" t="s">
        <v>84</v>
      </c>
      <c r="AY96" s="18" t="s">
        <v>162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8" t="s">
        <v>84</v>
      </c>
      <c r="BK96" s="224">
        <f>ROUND(I96*H96,2)</f>
        <v>0</v>
      </c>
      <c r="BL96" s="18" t="s">
        <v>167</v>
      </c>
      <c r="BM96" s="223" t="s">
        <v>749</v>
      </c>
    </row>
    <row r="97" s="2" customFormat="1">
      <c r="A97" s="40"/>
      <c r="B97" s="41"/>
      <c r="C97" s="42"/>
      <c r="D97" s="232" t="s">
        <v>744</v>
      </c>
      <c r="E97" s="42"/>
      <c r="F97" s="233" t="s">
        <v>750</v>
      </c>
      <c r="G97" s="42"/>
      <c r="H97" s="42"/>
      <c r="I97" s="234"/>
      <c r="J97" s="42"/>
      <c r="K97" s="42"/>
      <c r="L97" s="46"/>
      <c r="M97" s="235"/>
      <c r="N97" s="236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8" t="s">
        <v>744</v>
      </c>
      <c r="AU97" s="18" t="s">
        <v>84</v>
      </c>
    </row>
    <row r="98" s="2" customFormat="1" ht="33" customHeight="1">
      <c r="A98" s="40"/>
      <c r="B98" s="41"/>
      <c r="C98" s="212" t="s">
        <v>175</v>
      </c>
      <c r="D98" s="212" t="s">
        <v>163</v>
      </c>
      <c r="E98" s="213" t="s">
        <v>751</v>
      </c>
      <c r="F98" s="214" t="s">
        <v>752</v>
      </c>
      <c r="G98" s="215" t="s">
        <v>462</v>
      </c>
      <c r="H98" s="216">
        <v>175</v>
      </c>
      <c r="I98" s="217"/>
      <c r="J98" s="218">
        <f>ROUND(I98*H98,2)</f>
        <v>0</v>
      </c>
      <c r="K98" s="214" t="s">
        <v>32</v>
      </c>
      <c r="L98" s="46"/>
      <c r="M98" s="219" t="s">
        <v>32</v>
      </c>
      <c r="N98" s="220" t="s">
        <v>48</v>
      </c>
      <c r="O98" s="86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3" t="s">
        <v>167</v>
      </c>
      <c r="AT98" s="223" t="s">
        <v>163</v>
      </c>
      <c r="AU98" s="223" t="s">
        <v>84</v>
      </c>
      <c r="AY98" s="18" t="s">
        <v>162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8" t="s">
        <v>84</v>
      </c>
      <c r="BK98" s="224">
        <f>ROUND(I98*H98,2)</f>
        <v>0</v>
      </c>
      <c r="BL98" s="18" t="s">
        <v>167</v>
      </c>
      <c r="BM98" s="223" t="s">
        <v>753</v>
      </c>
    </row>
    <row r="99" s="2" customFormat="1">
      <c r="A99" s="40"/>
      <c r="B99" s="41"/>
      <c r="C99" s="42"/>
      <c r="D99" s="232" t="s">
        <v>744</v>
      </c>
      <c r="E99" s="42"/>
      <c r="F99" s="233" t="s">
        <v>754</v>
      </c>
      <c r="G99" s="42"/>
      <c r="H99" s="42"/>
      <c r="I99" s="234"/>
      <c r="J99" s="42"/>
      <c r="K99" s="42"/>
      <c r="L99" s="46"/>
      <c r="M99" s="235"/>
      <c r="N99" s="236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8" t="s">
        <v>744</v>
      </c>
      <c r="AU99" s="18" t="s">
        <v>84</v>
      </c>
    </row>
    <row r="100" s="2" customFormat="1" ht="33" customHeight="1">
      <c r="A100" s="40"/>
      <c r="B100" s="41"/>
      <c r="C100" s="212" t="s">
        <v>179</v>
      </c>
      <c r="D100" s="212" t="s">
        <v>163</v>
      </c>
      <c r="E100" s="213" t="s">
        <v>755</v>
      </c>
      <c r="F100" s="214" t="s">
        <v>756</v>
      </c>
      <c r="G100" s="215" t="s">
        <v>462</v>
      </c>
      <c r="H100" s="216">
        <v>7</v>
      </c>
      <c r="I100" s="217"/>
      <c r="J100" s="218">
        <f>ROUND(I100*H100,2)</f>
        <v>0</v>
      </c>
      <c r="K100" s="214" t="s">
        <v>32</v>
      </c>
      <c r="L100" s="46"/>
      <c r="M100" s="219" t="s">
        <v>32</v>
      </c>
      <c r="N100" s="220" t="s">
        <v>48</v>
      </c>
      <c r="O100" s="86"/>
      <c r="P100" s="221">
        <f>O100*H100</f>
        <v>0</v>
      </c>
      <c r="Q100" s="221">
        <v>0</v>
      </c>
      <c r="R100" s="221">
        <f>Q100*H100</f>
        <v>0</v>
      </c>
      <c r="S100" s="221">
        <v>0</v>
      </c>
      <c r="T100" s="222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3" t="s">
        <v>167</v>
      </c>
      <c r="AT100" s="223" t="s">
        <v>163</v>
      </c>
      <c r="AU100" s="223" t="s">
        <v>84</v>
      </c>
      <c r="AY100" s="18" t="s">
        <v>162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8" t="s">
        <v>84</v>
      </c>
      <c r="BK100" s="224">
        <f>ROUND(I100*H100,2)</f>
        <v>0</v>
      </c>
      <c r="BL100" s="18" t="s">
        <v>167</v>
      </c>
      <c r="BM100" s="223" t="s">
        <v>757</v>
      </c>
    </row>
    <row r="101" s="2" customFormat="1">
      <c r="A101" s="40"/>
      <c r="B101" s="41"/>
      <c r="C101" s="42"/>
      <c r="D101" s="232" t="s">
        <v>744</v>
      </c>
      <c r="E101" s="42"/>
      <c r="F101" s="233" t="s">
        <v>750</v>
      </c>
      <c r="G101" s="42"/>
      <c r="H101" s="42"/>
      <c r="I101" s="234"/>
      <c r="J101" s="42"/>
      <c r="K101" s="42"/>
      <c r="L101" s="46"/>
      <c r="M101" s="235"/>
      <c r="N101" s="236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8" t="s">
        <v>744</v>
      </c>
      <c r="AU101" s="18" t="s">
        <v>84</v>
      </c>
    </row>
    <row r="102" s="2" customFormat="1" ht="33" customHeight="1">
      <c r="A102" s="40"/>
      <c r="B102" s="41"/>
      <c r="C102" s="212" t="s">
        <v>181</v>
      </c>
      <c r="D102" s="212" t="s">
        <v>163</v>
      </c>
      <c r="E102" s="213" t="s">
        <v>758</v>
      </c>
      <c r="F102" s="214" t="s">
        <v>759</v>
      </c>
      <c r="G102" s="215" t="s">
        <v>462</v>
      </c>
      <c r="H102" s="216">
        <v>8</v>
      </c>
      <c r="I102" s="217"/>
      <c r="J102" s="218">
        <f>ROUND(I102*H102,2)</f>
        <v>0</v>
      </c>
      <c r="K102" s="214" t="s">
        <v>32</v>
      </c>
      <c r="L102" s="46"/>
      <c r="M102" s="219" t="s">
        <v>32</v>
      </c>
      <c r="N102" s="220" t="s">
        <v>48</v>
      </c>
      <c r="O102" s="86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3" t="s">
        <v>167</v>
      </c>
      <c r="AT102" s="223" t="s">
        <v>163</v>
      </c>
      <c r="AU102" s="223" t="s">
        <v>84</v>
      </c>
      <c r="AY102" s="18" t="s">
        <v>162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8" t="s">
        <v>84</v>
      </c>
      <c r="BK102" s="224">
        <f>ROUND(I102*H102,2)</f>
        <v>0</v>
      </c>
      <c r="BL102" s="18" t="s">
        <v>167</v>
      </c>
      <c r="BM102" s="223" t="s">
        <v>760</v>
      </c>
    </row>
    <row r="103" s="2" customFormat="1">
      <c r="A103" s="40"/>
      <c r="B103" s="41"/>
      <c r="C103" s="42"/>
      <c r="D103" s="232" t="s">
        <v>744</v>
      </c>
      <c r="E103" s="42"/>
      <c r="F103" s="233" t="s">
        <v>750</v>
      </c>
      <c r="G103" s="42"/>
      <c r="H103" s="42"/>
      <c r="I103" s="234"/>
      <c r="J103" s="42"/>
      <c r="K103" s="42"/>
      <c r="L103" s="46"/>
      <c r="M103" s="235"/>
      <c r="N103" s="236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8" t="s">
        <v>744</v>
      </c>
      <c r="AU103" s="18" t="s">
        <v>84</v>
      </c>
    </row>
    <row r="104" s="2" customFormat="1" ht="33" customHeight="1">
      <c r="A104" s="40"/>
      <c r="B104" s="41"/>
      <c r="C104" s="212" t="s">
        <v>183</v>
      </c>
      <c r="D104" s="212" t="s">
        <v>163</v>
      </c>
      <c r="E104" s="213" t="s">
        <v>761</v>
      </c>
      <c r="F104" s="214" t="s">
        <v>762</v>
      </c>
      <c r="G104" s="215" t="s">
        <v>462</v>
      </c>
      <c r="H104" s="216">
        <v>53</v>
      </c>
      <c r="I104" s="217"/>
      <c r="J104" s="218">
        <f>ROUND(I104*H104,2)</f>
        <v>0</v>
      </c>
      <c r="K104" s="214" t="s">
        <v>32</v>
      </c>
      <c r="L104" s="46"/>
      <c r="M104" s="219" t="s">
        <v>32</v>
      </c>
      <c r="N104" s="220" t="s">
        <v>48</v>
      </c>
      <c r="O104" s="86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3" t="s">
        <v>167</v>
      </c>
      <c r="AT104" s="223" t="s">
        <v>163</v>
      </c>
      <c r="AU104" s="223" t="s">
        <v>84</v>
      </c>
      <c r="AY104" s="18" t="s">
        <v>162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8" t="s">
        <v>84</v>
      </c>
      <c r="BK104" s="224">
        <f>ROUND(I104*H104,2)</f>
        <v>0</v>
      </c>
      <c r="BL104" s="18" t="s">
        <v>167</v>
      </c>
      <c r="BM104" s="223" t="s">
        <v>763</v>
      </c>
    </row>
    <row r="105" s="2" customFormat="1">
      <c r="A105" s="40"/>
      <c r="B105" s="41"/>
      <c r="C105" s="42"/>
      <c r="D105" s="232" t="s">
        <v>744</v>
      </c>
      <c r="E105" s="42"/>
      <c r="F105" s="233" t="s">
        <v>750</v>
      </c>
      <c r="G105" s="42"/>
      <c r="H105" s="42"/>
      <c r="I105" s="234"/>
      <c r="J105" s="42"/>
      <c r="K105" s="42"/>
      <c r="L105" s="46"/>
      <c r="M105" s="235"/>
      <c r="N105" s="236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8" t="s">
        <v>744</v>
      </c>
      <c r="AU105" s="18" t="s">
        <v>84</v>
      </c>
    </row>
    <row r="106" s="2" customFormat="1" ht="33" customHeight="1">
      <c r="A106" s="40"/>
      <c r="B106" s="41"/>
      <c r="C106" s="212" t="s">
        <v>187</v>
      </c>
      <c r="D106" s="212" t="s">
        <v>163</v>
      </c>
      <c r="E106" s="213" t="s">
        <v>764</v>
      </c>
      <c r="F106" s="214" t="s">
        <v>765</v>
      </c>
      <c r="G106" s="215" t="s">
        <v>462</v>
      </c>
      <c r="H106" s="216">
        <v>6</v>
      </c>
      <c r="I106" s="217"/>
      <c r="J106" s="218">
        <f>ROUND(I106*H106,2)</f>
        <v>0</v>
      </c>
      <c r="K106" s="214" t="s">
        <v>32</v>
      </c>
      <c r="L106" s="46"/>
      <c r="M106" s="219" t="s">
        <v>32</v>
      </c>
      <c r="N106" s="220" t="s">
        <v>48</v>
      </c>
      <c r="O106" s="86"/>
      <c r="P106" s="221">
        <f>O106*H106</f>
        <v>0</v>
      </c>
      <c r="Q106" s="221">
        <v>0</v>
      </c>
      <c r="R106" s="221">
        <f>Q106*H106</f>
        <v>0</v>
      </c>
      <c r="S106" s="221">
        <v>0</v>
      </c>
      <c r="T106" s="222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3" t="s">
        <v>167</v>
      </c>
      <c r="AT106" s="223" t="s">
        <v>163</v>
      </c>
      <c r="AU106" s="223" t="s">
        <v>84</v>
      </c>
      <c r="AY106" s="18" t="s">
        <v>162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8" t="s">
        <v>84</v>
      </c>
      <c r="BK106" s="224">
        <f>ROUND(I106*H106,2)</f>
        <v>0</v>
      </c>
      <c r="BL106" s="18" t="s">
        <v>167</v>
      </c>
      <c r="BM106" s="223" t="s">
        <v>766</v>
      </c>
    </row>
    <row r="107" s="2" customFormat="1">
      <c r="A107" s="40"/>
      <c r="B107" s="41"/>
      <c r="C107" s="42"/>
      <c r="D107" s="232" t="s">
        <v>744</v>
      </c>
      <c r="E107" s="42"/>
      <c r="F107" s="233" t="s">
        <v>750</v>
      </c>
      <c r="G107" s="42"/>
      <c r="H107" s="42"/>
      <c r="I107" s="234"/>
      <c r="J107" s="42"/>
      <c r="K107" s="42"/>
      <c r="L107" s="46"/>
      <c r="M107" s="235"/>
      <c r="N107" s="236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8" t="s">
        <v>744</v>
      </c>
      <c r="AU107" s="18" t="s">
        <v>84</v>
      </c>
    </row>
    <row r="108" s="2" customFormat="1" ht="16.5" customHeight="1">
      <c r="A108" s="40"/>
      <c r="B108" s="41"/>
      <c r="C108" s="212" t="s">
        <v>191</v>
      </c>
      <c r="D108" s="212" t="s">
        <v>163</v>
      </c>
      <c r="E108" s="213" t="s">
        <v>767</v>
      </c>
      <c r="F108" s="214" t="s">
        <v>768</v>
      </c>
      <c r="G108" s="215" t="s">
        <v>166</v>
      </c>
      <c r="H108" s="216">
        <v>20</v>
      </c>
      <c r="I108" s="217"/>
      <c r="J108" s="218">
        <f>ROUND(I108*H108,2)</f>
        <v>0</v>
      </c>
      <c r="K108" s="214" t="s">
        <v>32</v>
      </c>
      <c r="L108" s="46"/>
      <c r="M108" s="219" t="s">
        <v>32</v>
      </c>
      <c r="N108" s="220" t="s">
        <v>48</v>
      </c>
      <c r="O108" s="86"/>
      <c r="P108" s="221">
        <f>O108*H108</f>
        <v>0</v>
      </c>
      <c r="Q108" s="221">
        <v>0</v>
      </c>
      <c r="R108" s="221">
        <f>Q108*H108</f>
        <v>0</v>
      </c>
      <c r="S108" s="221">
        <v>0</v>
      </c>
      <c r="T108" s="222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3" t="s">
        <v>167</v>
      </c>
      <c r="AT108" s="223" t="s">
        <v>163</v>
      </c>
      <c r="AU108" s="223" t="s">
        <v>84</v>
      </c>
      <c r="AY108" s="18" t="s">
        <v>162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8" t="s">
        <v>84</v>
      </c>
      <c r="BK108" s="224">
        <f>ROUND(I108*H108,2)</f>
        <v>0</v>
      </c>
      <c r="BL108" s="18" t="s">
        <v>167</v>
      </c>
      <c r="BM108" s="223" t="s">
        <v>769</v>
      </c>
    </row>
    <row r="109" s="2" customFormat="1">
      <c r="A109" s="40"/>
      <c r="B109" s="41"/>
      <c r="C109" s="42"/>
      <c r="D109" s="232" t="s">
        <v>744</v>
      </c>
      <c r="E109" s="42"/>
      <c r="F109" s="233" t="s">
        <v>770</v>
      </c>
      <c r="G109" s="42"/>
      <c r="H109" s="42"/>
      <c r="I109" s="234"/>
      <c r="J109" s="42"/>
      <c r="K109" s="42"/>
      <c r="L109" s="46"/>
      <c r="M109" s="235"/>
      <c r="N109" s="236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8" t="s">
        <v>744</v>
      </c>
      <c r="AU109" s="18" t="s">
        <v>84</v>
      </c>
    </row>
    <row r="110" s="2" customFormat="1">
      <c r="A110" s="40"/>
      <c r="B110" s="41"/>
      <c r="C110" s="212" t="s">
        <v>193</v>
      </c>
      <c r="D110" s="212" t="s">
        <v>163</v>
      </c>
      <c r="E110" s="213" t="s">
        <v>771</v>
      </c>
      <c r="F110" s="214" t="s">
        <v>772</v>
      </c>
      <c r="G110" s="215" t="s">
        <v>166</v>
      </c>
      <c r="H110" s="216">
        <v>20</v>
      </c>
      <c r="I110" s="217"/>
      <c r="J110" s="218">
        <f>ROUND(I110*H110,2)</f>
        <v>0</v>
      </c>
      <c r="K110" s="214" t="s">
        <v>32</v>
      </c>
      <c r="L110" s="46"/>
      <c r="M110" s="219" t="s">
        <v>32</v>
      </c>
      <c r="N110" s="220" t="s">
        <v>48</v>
      </c>
      <c r="O110" s="86"/>
      <c r="P110" s="221">
        <f>O110*H110</f>
        <v>0</v>
      </c>
      <c r="Q110" s="221">
        <v>0</v>
      </c>
      <c r="R110" s="221">
        <f>Q110*H110</f>
        <v>0</v>
      </c>
      <c r="S110" s="221">
        <v>0</v>
      </c>
      <c r="T110" s="222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3" t="s">
        <v>167</v>
      </c>
      <c r="AT110" s="223" t="s">
        <v>163</v>
      </c>
      <c r="AU110" s="223" t="s">
        <v>84</v>
      </c>
      <c r="AY110" s="18" t="s">
        <v>162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8" t="s">
        <v>84</v>
      </c>
      <c r="BK110" s="224">
        <f>ROUND(I110*H110,2)</f>
        <v>0</v>
      </c>
      <c r="BL110" s="18" t="s">
        <v>167</v>
      </c>
      <c r="BM110" s="223" t="s">
        <v>773</v>
      </c>
    </row>
    <row r="111" s="2" customFormat="1">
      <c r="A111" s="40"/>
      <c r="B111" s="41"/>
      <c r="C111" s="42"/>
      <c r="D111" s="232" t="s">
        <v>744</v>
      </c>
      <c r="E111" s="42"/>
      <c r="F111" s="233" t="s">
        <v>774</v>
      </c>
      <c r="G111" s="42"/>
      <c r="H111" s="42"/>
      <c r="I111" s="234"/>
      <c r="J111" s="42"/>
      <c r="K111" s="42"/>
      <c r="L111" s="46"/>
      <c r="M111" s="235"/>
      <c r="N111" s="236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8" t="s">
        <v>744</v>
      </c>
      <c r="AU111" s="18" t="s">
        <v>84</v>
      </c>
    </row>
    <row r="112" s="2" customFormat="1" ht="16.5" customHeight="1">
      <c r="A112" s="40"/>
      <c r="B112" s="41"/>
      <c r="C112" s="212" t="s">
        <v>197</v>
      </c>
      <c r="D112" s="212" t="s">
        <v>163</v>
      </c>
      <c r="E112" s="213" t="s">
        <v>775</v>
      </c>
      <c r="F112" s="214" t="s">
        <v>776</v>
      </c>
      <c r="G112" s="215" t="s">
        <v>166</v>
      </c>
      <c r="H112" s="216">
        <v>24</v>
      </c>
      <c r="I112" s="217"/>
      <c r="J112" s="218">
        <f>ROUND(I112*H112,2)</f>
        <v>0</v>
      </c>
      <c r="K112" s="214" t="s">
        <v>32</v>
      </c>
      <c r="L112" s="46"/>
      <c r="M112" s="219" t="s">
        <v>32</v>
      </c>
      <c r="N112" s="220" t="s">
        <v>48</v>
      </c>
      <c r="O112" s="86"/>
      <c r="P112" s="221">
        <f>O112*H112</f>
        <v>0</v>
      </c>
      <c r="Q112" s="221">
        <v>0</v>
      </c>
      <c r="R112" s="221">
        <f>Q112*H112</f>
        <v>0</v>
      </c>
      <c r="S112" s="221">
        <v>0</v>
      </c>
      <c r="T112" s="222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3" t="s">
        <v>167</v>
      </c>
      <c r="AT112" s="223" t="s">
        <v>163</v>
      </c>
      <c r="AU112" s="223" t="s">
        <v>84</v>
      </c>
      <c r="AY112" s="18" t="s">
        <v>162</v>
      </c>
      <c r="BE112" s="224">
        <f>IF(N112="základní",J112,0)</f>
        <v>0</v>
      </c>
      <c r="BF112" s="224">
        <f>IF(N112="snížená",J112,0)</f>
        <v>0</v>
      </c>
      <c r="BG112" s="224">
        <f>IF(N112="zákl. přenesená",J112,0)</f>
        <v>0</v>
      </c>
      <c r="BH112" s="224">
        <f>IF(N112="sníž. přenesená",J112,0)</f>
        <v>0</v>
      </c>
      <c r="BI112" s="224">
        <f>IF(N112="nulová",J112,0)</f>
        <v>0</v>
      </c>
      <c r="BJ112" s="18" t="s">
        <v>84</v>
      </c>
      <c r="BK112" s="224">
        <f>ROUND(I112*H112,2)</f>
        <v>0</v>
      </c>
      <c r="BL112" s="18" t="s">
        <v>167</v>
      </c>
      <c r="BM112" s="223" t="s">
        <v>777</v>
      </c>
    </row>
    <row r="113" s="2" customFormat="1">
      <c r="A113" s="40"/>
      <c r="B113" s="41"/>
      <c r="C113" s="42"/>
      <c r="D113" s="232" t="s">
        <v>744</v>
      </c>
      <c r="E113" s="42"/>
      <c r="F113" s="233" t="s">
        <v>778</v>
      </c>
      <c r="G113" s="42"/>
      <c r="H113" s="42"/>
      <c r="I113" s="234"/>
      <c r="J113" s="42"/>
      <c r="K113" s="42"/>
      <c r="L113" s="46"/>
      <c r="M113" s="235"/>
      <c r="N113" s="236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8" t="s">
        <v>744</v>
      </c>
      <c r="AU113" s="18" t="s">
        <v>84</v>
      </c>
    </row>
    <row r="114" s="2" customFormat="1" ht="16.5" customHeight="1">
      <c r="A114" s="40"/>
      <c r="B114" s="41"/>
      <c r="C114" s="212" t="s">
        <v>201</v>
      </c>
      <c r="D114" s="212" t="s">
        <v>163</v>
      </c>
      <c r="E114" s="213" t="s">
        <v>779</v>
      </c>
      <c r="F114" s="214" t="s">
        <v>780</v>
      </c>
      <c r="G114" s="215" t="s">
        <v>166</v>
      </c>
      <c r="H114" s="216">
        <v>146</v>
      </c>
      <c r="I114" s="217"/>
      <c r="J114" s="218">
        <f>ROUND(I114*H114,2)</f>
        <v>0</v>
      </c>
      <c r="K114" s="214" t="s">
        <v>32</v>
      </c>
      <c r="L114" s="46"/>
      <c r="M114" s="219" t="s">
        <v>32</v>
      </c>
      <c r="N114" s="220" t="s">
        <v>48</v>
      </c>
      <c r="O114" s="86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3" t="s">
        <v>167</v>
      </c>
      <c r="AT114" s="223" t="s">
        <v>163</v>
      </c>
      <c r="AU114" s="223" t="s">
        <v>84</v>
      </c>
      <c r="AY114" s="18" t="s">
        <v>162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8" t="s">
        <v>84</v>
      </c>
      <c r="BK114" s="224">
        <f>ROUND(I114*H114,2)</f>
        <v>0</v>
      </c>
      <c r="BL114" s="18" t="s">
        <v>167</v>
      </c>
      <c r="BM114" s="223" t="s">
        <v>781</v>
      </c>
    </row>
    <row r="115" s="2" customFormat="1">
      <c r="A115" s="40"/>
      <c r="B115" s="41"/>
      <c r="C115" s="42"/>
      <c r="D115" s="232" t="s">
        <v>744</v>
      </c>
      <c r="E115" s="42"/>
      <c r="F115" s="233" t="s">
        <v>782</v>
      </c>
      <c r="G115" s="42"/>
      <c r="H115" s="42"/>
      <c r="I115" s="234"/>
      <c r="J115" s="42"/>
      <c r="K115" s="42"/>
      <c r="L115" s="46"/>
      <c r="M115" s="235"/>
      <c r="N115" s="236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8" t="s">
        <v>744</v>
      </c>
      <c r="AU115" s="18" t="s">
        <v>84</v>
      </c>
    </row>
    <row r="116" s="2" customFormat="1" ht="33" customHeight="1">
      <c r="A116" s="40"/>
      <c r="B116" s="41"/>
      <c r="C116" s="212" t="s">
        <v>205</v>
      </c>
      <c r="D116" s="212" t="s">
        <v>163</v>
      </c>
      <c r="E116" s="213" t="s">
        <v>783</v>
      </c>
      <c r="F116" s="214" t="s">
        <v>784</v>
      </c>
      <c r="G116" s="215" t="s">
        <v>462</v>
      </c>
      <c r="H116" s="216">
        <v>12</v>
      </c>
      <c r="I116" s="217"/>
      <c r="J116" s="218">
        <f>ROUND(I116*H116,2)</f>
        <v>0</v>
      </c>
      <c r="K116" s="214" t="s">
        <v>32</v>
      </c>
      <c r="L116" s="46"/>
      <c r="M116" s="219" t="s">
        <v>32</v>
      </c>
      <c r="N116" s="220" t="s">
        <v>48</v>
      </c>
      <c r="O116" s="86"/>
      <c r="P116" s="221">
        <f>O116*H116</f>
        <v>0</v>
      </c>
      <c r="Q116" s="221">
        <v>0</v>
      </c>
      <c r="R116" s="221">
        <f>Q116*H116</f>
        <v>0</v>
      </c>
      <c r="S116" s="221">
        <v>0</v>
      </c>
      <c r="T116" s="222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3" t="s">
        <v>167</v>
      </c>
      <c r="AT116" s="223" t="s">
        <v>163</v>
      </c>
      <c r="AU116" s="223" t="s">
        <v>84</v>
      </c>
      <c r="AY116" s="18" t="s">
        <v>162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8" t="s">
        <v>84</v>
      </c>
      <c r="BK116" s="224">
        <f>ROUND(I116*H116,2)</f>
        <v>0</v>
      </c>
      <c r="BL116" s="18" t="s">
        <v>167</v>
      </c>
      <c r="BM116" s="223" t="s">
        <v>785</v>
      </c>
    </row>
    <row r="117" s="2" customFormat="1">
      <c r="A117" s="40"/>
      <c r="B117" s="41"/>
      <c r="C117" s="42"/>
      <c r="D117" s="232" t="s">
        <v>744</v>
      </c>
      <c r="E117" s="42"/>
      <c r="F117" s="233" t="s">
        <v>750</v>
      </c>
      <c r="G117" s="42"/>
      <c r="H117" s="42"/>
      <c r="I117" s="234"/>
      <c r="J117" s="42"/>
      <c r="K117" s="42"/>
      <c r="L117" s="46"/>
      <c r="M117" s="235"/>
      <c r="N117" s="236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8" t="s">
        <v>744</v>
      </c>
      <c r="AU117" s="18" t="s">
        <v>84</v>
      </c>
    </row>
    <row r="118" s="12" customFormat="1" ht="25.92" customHeight="1">
      <c r="A118" s="12"/>
      <c r="B118" s="198"/>
      <c r="C118" s="199"/>
      <c r="D118" s="200" t="s">
        <v>76</v>
      </c>
      <c r="E118" s="201" t="s">
        <v>551</v>
      </c>
      <c r="F118" s="201" t="s">
        <v>786</v>
      </c>
      <c r="G118" s="199"/>
      <c r="H118" s="199"/>
      <c r="I118" s="202"/>
      <c r="J118" s="203">
        <f>BK118</f>
        <v>0</v>
      </c>
      <c r="K118" s="199"/>
      <c r="L118" s="204"/>
      <c r="M118" s="205"/>
      <c r="N118" s="206"/>
      <c r="O118" s="206"/>
      <c r="P118" s="207">
        <f>SUM(P119:P156)</f>
        <v>0</v>
      </c>
      <c r="Q118" s="206"/>
      <c r="R118" s="207">
        <f>SUM(R119:R156)</f>
        <v>0</v>
      </c>
      <c r="S118" s="206"/>
      <c r="T118" s="208">
        <f>SUM(T119:T156)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9" t="s">
        <v>84</v>
      </c>
      <c r="AT118" s="210" t="s">
        <v>76</v>
      </c>
      <c r="AU118" s="210" t="s">
        <v>77</v>
      </c>
      <c r="AY118" s="209" t="s">
        <v>162</v>
      </c>
      <c r="BK118" s="211">
        <f>SUM(BK119:BK156)</f>
        <v>0</v>
      </c>
    </row>
    <row r="119" s="2" customFormat="1">
      <c r="A119" s="40"/>
      <c r="B119" s="41"/>
      <c r="C119" s="212" t="s">
        <v>209</v>
      </c>
      <c r="D119" s="212" t="s">
        <v>163</v>
      </c>
      <c r="E119" s="213" t="s">
        <v>787</v>
      </c>
      <c r="F119" s="214" t="s">
        <v>788</v>
      </c>
      <c r="G119" s="215" t="s">
        <v>166</v>
      </c>
      <c r="H119" s="216">
        <v>3</v>
      </c>
      <c r="I119" s="217"/>
      <c r="J119" s="218">
        <f>ROUND(I119*H119,2)</f>
        <v>0</v>
      </c>
      <c r="K119" s="214" t="s">
        <v>32</v>
      </c>
      <c r="L119" s="46"/>
      <c r="M119" s="219" t="s">
        <v>32</v>
      </c>
      <c r="N119" s="220" t="s">
        <v>48</v>
      </c>
      <c r="O119" s="86"/>
      <c r="P119" s="221">
        <f>O119*H119</f>
        <v>0</v>
      </c>
      <c r="Q119" s="221">
        <v>0</v>
      </c>
      <c r="R119" s="221">
        <f>Q119*H119</f>
        <v>0</v>
      </c>
      <c r="S119" s="221">
        <v>0</v>
      </c>
      <c r="T119" s="222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3" t="s">
        <v>167</v>
      </c>
      <c r="AT119" s="223" t="s">
        <v>163</v>
      </c>
      <c r="AU119" s="223" t="s">
        <v>84</v>
      </c>
      <c r="AY119" s="18" t="s">
        <v>162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8" t="s">
        <v>84</v>
      </c>
      <c r="BK119" s="224">
        <f>ROUND(I119*H119,2)</f>
        <v>0</v>
      </c>
      <c r="BL119" s="18" t="s">
        <v>167</v>
      </c>
      <c r="BM119" s="223" t="s">
        <v>789</v>
      </c>
    </row>
    <row r="120" s="2" customFormat="1">
      <c r="A120" s="40"/>
      <c r="B120" s="41"/>
      <c r="C120" s="42"/>
      <c r="D120" s="232" t="s">
        <v>744</v>
      </c>
      <c r="E120" s="42"/>
      <c r="F120" s="233" t="s">
        <v>790</v>
      </c>
      <c r="G120" s="42"/>
      <c r="H120" s="42"/>
      <c r="I120" s="234"/>
      <c r="J120" s="42"/>
      <c r="K120" s="42"/>
      <c r="L120" s="46"/>
      <c r="M120" s="235"/>
      <c r="N120" s="236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8" t="s">
        <v>744</v>
      </c>
      <c r="AU120" s="18" t="s">
        <v>84</v>
      </c>
    </row>
    <row r="121" s="2" customFormat="1">
      <c r="A121" s="40"/>
      <c r="B121" s="41"/>
      <c r="C121" s="212" t="s">
        <v>213</v>
      </c>
      <c r="D121" s="212" t="s">
        <v>163</v>
      </c>
      <c r="E121" s="213" t="s">
        <v>791</v>
      </c>
      <c r="F121" s="214" t="s">
        <v>792</v>
      </c>
      <c r="G121" s="215" t="s">
        <v>166</v>
      </c>
      <c r="H121" s="216">
        <v>4</v>
      </c>
      <c r="I121" s="217"/>
      <c r="J121" s="218">
        <f>ROUND(I121*H121,2)</f>
        <v>0</v>
      </c>
      <c r="K121" s="214" t="s">
        <v>32</v>
      </c>
      <c r="L121" s="46"/>
      <c r="M121" s="219" t="s">
        <v>32</v>
      </c>
      <c r="N121" s="220" t="s">
        <v>48</v>
      </c>
      <c r="O121" s="86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3" t="s">
        <v>167</v>
      </c>
      <c r="AT121" s="223" t="s">
        <v>163</v>
      </c>
      <c r="AU121" s="223" t="s">
        <v>84</v>
      </c>
      <c r="AY121" s="18" t="s">
        <v>162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8" t="s">
        <v>84</v>
      </c>
      <c r="BK121" s="224">
        <f>ROUND(I121*H121,2)</f>
        <v>0</v>
      </c>
      <c r="BL121" s="18" t="s">
        <v>167</v>
      </c>
      <c r="BM121" s="223" t="s">
        <v>793</v>
      </c>
    </row>
    <row r="122" s="2" customFormat="1">
      <c r="A122" s="40"/>
      <c r="B122" s="41"/>
      <c r="C122" s="42"/>
      <c r="D122" s="232" t="s">
        <v>744</v>
      </c>
      <c r="E122" s="42"/>
      <c r="F122" s="233" t="s">
        <v>794</v>
      </c>
      <c r="G122" s="42"/>
      <c r="H122" s="42"/>
      <c r="I122" s="234"/>
      <c r="J122" s="42"/>
      <c r="K122" s="42"/>
      <c r="L122" s="46"/>
      <c r="M122" s="235"/>
      <c r="N122" s="236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8" t="s">
        <v>744</v>
      </c>
      <c r="AU122" s="18" t="s">
        <v>84</v>
      </c>
    </row>
    <row r="123" s="2" customFormat="1">
      <c r="A123" s="40"/>
      <c r="B123" s="41"/>
      <c r="C123" s="212" t="s">
        <v>8</v>
      </c>
      <c r="D123" s="212" t="s">
        <v>163</v>
      </c>
      <c r="E123" s="213" t="s">
        <v>795</v>
      </c>
      <c r="F123" s="214" t="s">
        <v>796</v>
      </c>
      <c r="G123" s="215" t="s">
        <v>166</v>
      </c>
      <c r="H123" s="216">
        <v>3</v>
      </c>
      <c r="I123" s="217"/>
      <c r="J123" s="218">
        <f>ROUND(I123*H123,2)</f>
        <v>0</v>
      </c>
      <c r="K123" s="214" t="s">
        <v>32</v>
      </c>
      <c r="L123" s="46"/>
      <c r="M123" s="219" t="s">
        <v>32</v>
      </c>
      <c r="N123" s="220" t="s">
        <v>48</v>
      </c>
      <c r="O123" s="86"/>
      <c r="P123" s="221">
        <f>O123*H123</f>
        <v>0</v>
      </c>
      <c r="Q123" s="221">
        <v>0</v>
      </c>
      <c r="R123" s="221">
        <f>Q123*H123</f>
        <v>0</v>
      </c>
      <c r="S123" s="221">
        <v>0</v>
      </c>
      <c r="T123" s="222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3" t="s">
        <v>167</v>
      </c>
      <c r="AT123" s="223" t="s">
        <v>163</v>
      </c>
      <c r="AU123" s="223" t="s">
        <v>84</v>
      </c>
      <c r="AY123" s="18" t="s">
        <v>162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8" t="s">
        <v>84</v>
      </c>
      <c r="BK123" s="224">
        <f>ROUND(I123*H123,2)</f>
        <v>0</v>
      </c>
      <c r="BL123" s="18" t="s">
        <v>167</v>
      </c>
      <c r="BM123" s="223" t="s">
        <v>797</v>
      </c>
    </row>
    <row r="124" s="2" customFormat="1">
      <c r="A124" s="40"/>
      <c r="B124" s="41"/>
      <c r="C124" s="42"/>
      <c r="D124" s="232" t="s">
        <v>744</v>
      </c>
      <c r="E124" s="42"/>
      <c r="F124" s="233" t="s">
        <v>798</v>
      </c>
      <c r="G124" s="42"/>
      <c r="H124" s="42"/>
      <c r="I124" s="234"/>
      <c r="J124" s="42"/>
      <c r="K124" s="42"/>
      <c r="L124" s="46"/>
      <c r="M124" s="235"/>
      <c r="N124" s="236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8" t="s">
        <v>744</v>
      </c>
      <c r="AU124" s="18" t="s">
        <v>84</v>
      </c>
    </row>
    <row r="125" s="2" customFormat="1">
      <c r="A125" s="40"/>
      <c r="B125" s="41"/>
      <c r="C125" s="212" t="s">
        <v>220</v>
      </c>
      <c r="D125" s="212" t="s">
        <v>163</v>
      </c>
      <c r="E125" s="213" t="s">
        <v>799</v>
      </c>
      <c r="F125" s="214" t="s">
        <v>800</v>
      </c>
      <c r="G125" s="215" t="s">
        <v>166</v>
      </c>
      <c r="H125" s="216">
        <v>3</v>
      </c>
      <c r="I125" s="217"/>
      <c r="J125" s="218">
        <f>ROUND(I125*H125,2)</f>
        <v>0</v>
      </c>
      <c r="K125" s="214" t="s">
        <v>32</v>
      </c>
      <c r="L125" s="46"/>
      <c r="M125" s="219" t="s">
        <v>32</v>
      </c>
      <c r="N125" s="220" t="s">
        <v>48</v>
      </c>
      <c r="O125" s="86"/>
      <c r="P125" s="221">
        <f>O125*H125</f>
        <v>0</v>
      </c>
      <c r="Q125" s="221">
        <v>0</v>
      </c>
      <c r="R125" s="221">
        <f>Q125*H125</f>
        <v>0</v>
      </c>
      <c r="S125" s="221">
        <v>0</v>
      </c>
      <c r="T125" s="222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3" t="s">
        <v>167</v>
      </c>
      <c r="AT125" s="223" t="s">
        <v>163</v>
      </c>
      <c r="AU125" s="223" t="s">
        <v>84</v>
      </c>
      <c r="AY125" s="18" t="s">
        <v>162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8" t="s">
        <v>84</v>
      </c>
      <c r="BK125" s="224">
        <f>ROUND(I125*H125,2)</f>
        <v>0</v>
      </c>
      <c r="BL125" s="18" t="s">
        <v>167</v>
      </c>
      <c r="BM125" s="223" t="s">
        <v>801</v>
      </c>
    </row>
    <row r="126" s="2" customFormat="1">
      <c r="A126" s="40"/>
      <c r="B126" s="41"/>
      <c r="C126" s="42"/>
      <c r="D126" s="232" t="s">
        <v>744</v>
      </c>
      <c r="E126" s="42"/>
      <c r="F126" s="233" t="s">
        <v>802</v>
      </c>
      <c r="G126" s="42"/>
      <c r="H126" s="42"/>
      <c r="I126" s="234"/>
      <c r="J126" s="42"/>
      <c r="K126" s="42"/>
      <c r="L126" s="46"/>
      <c r="M126" s="235"/>
      <c r="N126" s="236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8" t="s">
        <v>744</v>
      </c>
      <c r="AU126" s="18" t="s">
        <v>84</v>
      </c>
    </row>
    <row r="127" s="2" customFormat="1">
      <c r="A127" s="40"/>
      <c r="B127" s="41"/>
      <c r="C127" s="212" t="s">
        <v>222</v>
      </c>
      <c r="D127" s="212" t="s">
        <v>163</v>
      </c>
      <c r="E127" s="213" t="s">
        <v>803</v>
      </c>
      <c r="F127" s="214" t="s">
        <v>804</v>
      </c>
      <c r="G127" s="215" t="s">
        <v>166</v>
      </c>
      <c r="H127" s="216">
        <v>1</v>
      </c>
      <c r="I127" s="217"/>
      <c r="J127" s="218">
        <f>ROUND(I127*H127,2)</f>
        <v>0</v>
      </c>
      <c r="K127" s="214" t="s">
        <v>32</v>
      </c>
      <c r="L127" s="46"/>
      <c r="M127" s="219" t="s">
        <v>32</v>
      </c>
      <c r="N127" s="220" t="s">
        <v>48</v>
      </c>
      <c r="O127" s="86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3" t="s">
        <v>167</v>
      </c>
      <c r="AT127" s="223" t="s">
        <v>163</v>
      </c>
      <c r="AU127" s="223" t="s">
        <v>84</v>
      </c>
      <c r="AY127" s="18" t="s">
        <v>162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8" t="s">
        <v>84</v>
      </c>
      <c r="BK127" s="224">
        <f>ROUND(I127*H127,2)</f>
        <v>0</v>
      </c>
      <c r="BL127" s="18" t="s">
        <v>167</v>
      </c>
      <c r="BM127" s="223" t="s">
        <v>805</v>
      </c>
    </row>
    <row r="128" s="2" customFormat="1">
      <c r="A128" s="40"/>
      <c r="B128" s="41"/>
      <c r="C128" s="42"/>
      <c r="D128" s="232" t="s">
        <v>744</v>
      </c>
      <c r="E128" s="42"/>
      <c r="F128" s="233" t="s">
        <v>806</v>
      </c>
      <c r="G128" s="42"/>
      <c r="H128" s="42"/>
      <c r="I128" s="234"/>
      <c r="J128" s="42"/>
      <c r="K128" s="42"/>
      <c r="L128" s="46"/>
      <c r="M128" s="235"/>
      <c r="N128" s="236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8" t="s">
        <v>744</v>
      </c>
      <c r="AU128" s="18" t="s">
        <v>84</v>
      </c>
    </row>
    <row r="129" s="2" customFormat="1">
      <c r="A129" s="40"/>
      <c r="B129" s="41"/>
      <c r="C129" s="212" t="s">
        <v>226</v>
      </c>
      <c r="D129" s="212" t="s">
        <v>163</v>
      </c>
      <c r="E129" s="213" t="s">
        <v>807</v>
      </c>
      <c r="F129" s="214" t="s">
        <v>808</v>
      </c>
      <c r="G129" s="215" t="s">
        <v>166</v>
      </c>
      <c r="H129" s="216">
        <v>3</v>
      </c>
      <c r="I129" s="217"/>
      <c r="J129" s="218">
        <f>ROUND(I129*H129,2)</f>
        <v>0</v>
      </c>
      <c r="K129" s="214" t="s">
        <v>32</v>
      </c>
      <c r="L129" s="46"/>
      <c r="M129" s="219" t="s">
        <v>32</v>
      </c>
      <c r="N129" s="220" t="s">
        <v>48</v>
      </c>
      <c r="O129" s="86"/>
      <c r="P129" s="221">
        <f>O129*H129</f>
        <v>0</v>
      </c>
      <c r="Q129" s="221">
        <v>0</v>
      </c>
      <c r="R129" s="221">
        <f>Q129*H129</f>
        <v>0</v>
      </c>
      <c r="S129" s="221">
        <v>0</v>
      </c>
      <c r="T129" s="222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3" t="s">
        <v>167</v>
      </c>
      <c r="AT129" s="223" t="s">
        <v>163</v>
      </c>
      <c r="AU129" s="223" t="s">
        <v>84</v>
      </c>
      <c r="AY129" s="18" t="s">
        <v>162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8" t="s">
        <v>84</v>
      </c>
      <c r="BK129" s="224">
        <f>ROUND(I129*H129,2)</f>
        <v>0</v>
      </c>
      <c r="BL129" s="18" t="s">
        <v>167</v>
      </c>
      <c r="BM129" s="223" t="s">
        <v>809</v>
      </c>
    </row>
    <row r="130" s="2" customFormat="1">
      <c r="A130" s="40"/>
      <c r="B130" s="41"/>
      <c r="C130" s="42"/>
      <c r="D130" s="232" t="s">
        <v>744</v>
      </c>
      <c r="E130" s="42"/>
      <c r="F130" s="233" t="s">
        <v>810</v>
      </c>
      <c r="G130" s="42"/>
      <c r="H130" s="42"/>
      <c r="I130" s="234"/>
      <c r="J130" s="42"/>
      <c r="K130" s="42"/>
      <c r="L130" s="46"/>
      <c r="M130" s="235"/>
      <c r="N130" s="236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8" t="s">
        <v>744</v>
      </c>
      <c r="AU130" s="18" t="s">
        <v>84</v>
      </c>
    </row>
    <row r="131" s="2" customFormat="1">
      <c r="A131" s="40"/>
      <c r="B131" s="41"/>
      <c r="C131" s="212" t="s">
        <v>230</v>
      </c>
      <c r="D131" s="212" t="s">
        <v>163</v>
      </c>
      <c r="E131" s="213" t="s">
        <v>811</v>
      </c>
      <c r="F131" s="214" t="s">
        <v>812</v>
      </c>
      <c r="G131" s="215" t="s">
        <v>166</v>
      </c>
      <c r="H131" s="216">
        <v>6</v>
      </c>
      <c r="I131" s="217"/>
      <c r="J131" s="218">
        <f>ROUND(I131*H131,2)</f>
        <v>0</v>
      </c>
      <c r="K131" s="214" t="s">
        <v>32</v>
      </c>
      <c r="L131" s="46"/>
      <c r="M131" s="219" t="s">
        <v>32</v>
      </c>
      <c r="N131" s="220" t="s">
        <v>48</v>
      </c>
      <c r="O131" s="86"/>
      <c r="P131" s="221">
        <f>O131*H131</f>
        <v>0</v>
      </c>
      <c r="Q131" s="221">
        <v>0</v>
      </c>
      <c r="R131" s="221">
        <f>Q131*H131</f>
        <v>0</v>
      </c>
      <c r="S131" s="221">
        <v>0</v>
      </c>
      <c r="T131" s="222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3" t="s">
        <v>167</v>
      </c>
      <c r="AT131" s="223" t="s">
        <v>163</v>
      </c>
      <c r="AU131" s="223" t="s">
        <v>84</v>
      </c>
      <c r="AY131" s="18" t="s">
        <v>162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8" t="s">
        <v>84</v>
      </c>
      <c r="BK131" s="224">
        <f>ROUND(I131*H131,2)</f>
        <v>0</v>
      </c>
      <c r="BL131" s="18" t="s">
        <v>167</v>
      </c>
      <c r="BM131" s="223" t="s">
        <v>813</v>
      </c>
    </row>
    <row r="132" s="2" customFormat="1">
      <c r="A132" s="40"/>
      <c r="B132" s="41"/>
      <c r="C132" s="42"/>
      <c r="D132" s="232" t="s">
        <v>744</v>
      </c>
      <c r="E132" s="42"/>
      <c r="F132" s="233" t="s">
        <v>794</v>
      </c>
      <c r="G132" s="42"/>
      <c r="H132" s="42"/>
      <c r="I132" s="234"/>
      <c r="J132" s="42"/>
      <c r="K132" s="42"/>
      <c r="L132" s="46"/>
      <c r="M132" s="235"/>
      <c r="N132" s="236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8" t="s">
        <v>744</v>
      </c>
      <c r="AU132" s="18" t="s">
        <v>84</v>
      </c>
    </row>
    <row r="133" s="2" customFormat="1" ht="16.5" customHeight="1">
      <c r="A133" s="40"/>
      <c r="B133" s="41"/>
      <c r="C133" s="212" t="s">
        <v>233</v>
      </c>
      <c r="D133" s="212" t="s">
        <v>163</v>
      </c>
      <c r="E133" s="213" t="s">
        <v>814</v>
      </c>
      <c r="F133" s="214" t="s">
        <v>815</v>
      </c>
      <c r="G133" s="215" t="s">
        <v>166</v>
      </c>
      <c r="H133" s="216">
        <v>6</v>
      </c>
      <c r="I133" s="217"/>
      <c r="J133" s="218">
        <f>ROUND(I133*H133,2)</f>
        <v>0</v>
      </c>
      <c r="K133" s="214" t="s">
        <v>32</v>
      </c>
      <c r="L133" s="46"/>
      <c r="M133" s="219" t="s">
        <v>32</v>
      </c>
      <c r="N133" s="220" t="s">
        <v>48</v>
      </c>
      <c r="O133" s="86"/>
      <c r="P133" s="221">
        <f>O133*H133</f>
        <v>0</v>
      </c>
      <c r="Q133" s="221">
        <v>0</v>
      </c>
      <c r="R133" s="221">
        <f>Q133*H133</f>
        <v>0</v>
      </c>
      <c r="S133" s="221">
        <v>0</v>
      </c>
      <c r="T133" s="222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3" t="s">
        <v>167</v>
      </c>
      <c r="AT133" s="223" t="s">
        <v>163</v>
      </c>
      <c r="AU133" s="223" t="s">
        <v>84</v>
      </c>
      <c r="AY133" s="18" t="s">
        <v>162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8" t="s">
        <v>84</v>
      </c>
      <c r="BK133" s="224">
        <f>ROUND(I133*H133,2)</f>
        <v>0</v>
      </c>
      <c r="BL133" s="18" t="s">
        <v>167</v>
      </c>
      <c r="BM133" s="223" t="s">
        <v>816</v>
      </c>
    </row>
    <row r="134" s="2" customFormat="1">
      <c r="A134" s="40"/>
      <c r="B134" s="41"/>
      <c r="C134" s="42"/>
      <c r="D134" s="232" t="s">
        <v>744</v>
      </c>
      <c r="E134" s="42"/>
      <c r="F134" s="233" t="s">
        <v>817</v>
      </c>
      <c r="G134" s="42"/>
      <c r="H134" s="42"/>
      <c r="I134" s="234"/>
      <c r="J134" s="42"/>
      <c r="K134" s="42"/>
      <c r="L134" s="46"/>
      <c r="M134" s="235"/>
      <c r="N134" s="236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8" t="s">
        <v>744</v>
      </c>
      <c r="AU134" s="18" t="s">
        <v>84</v>
      </c>
    </row>
    <row r="135" s="2" customFormat="1" ht="16.5" customHeight="1">
      <c r="A135" s="40"/>
      <c r="B135" s="41"/>
      <c r="C135" s="212" t="s">
        <v>7</v>
      </c>
      <c r="D135" s="212" t="s">
        <v>163</v>
      </c>
      <c r="E135" s="213" t="s">
        <v>818</v>
      </c>
      <c r="F135" s="214" t="s">
        <v>819</v>
      </c>
      <c r="G135" s="215" t="s">
        <v>166</v>
      </c>
      <c r="H135" s="216">
        <v>3</v>
      </c>
      <c r="I135" s="217"/>
      <c r="J135" s="218">
        <f>ROUND(I135*H135,2)</f>
        <v>0</v>
      </c>
      <c r="K135" s="214" t="s">
        <v>32</v>
      </c>
      <c r="L135" s="46"/>
      <c r="M135" s="219" t="s">
        <v>32</v>
      </c>
      <c r="N135" s="220" t="s">
        <v>48</v>
      </c>
      <c r="O135" s="86"/>
      <c r="P135" s="221">
        <f>O135*H135</f>
        <v>0</v>
      </c>
      <c r="Q135" s="221">
        <v>0</v>
      </c>
      <c r="R135" s="221">
        <f>Q135*H135</f>
        <v>0</v>
      </c>
      <c r="S135" s="221">
        <v>0</v>
      </c>
      <c r="T135" s="222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3" t="s">
        <v>167</v>
      </c>
      <c r="AT135" s="223" t="s">
        <v>163</v>
      </c>
      <c r="AU135" s="223" t="s">
        <v>84</v>
      </c>
      <c r="AY135" s="18" t="s">
        <v>162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8" t="s">
        <v>84</v>
      </c>
      <c r="BK135" s="224">
        <f>ROUND(I135*H135,2)</f>
        <v>0</v>
      </c>
      <c r="BL135" s="18" t="s">
        <v>167</v>
      </c>
      <c r="BM135" s="223" t="s">
        <v>820</v>
      </c>
    </row>
    <row r="136" s="2" customFormat="1">
      <c r="A136" s="40"/>
      <c r="B136" s="41"/>
      <c r="C136" s="42"/>
      <c r="D136" s="232" t="s">
        <v>744</v>
      </c>
      <c r="E136" s="42"/>
      <c r="F136" s="233" t="s">
        <v>821</v>
      </c>
      <c r="G136" s="42"/>
      <c r="H136" s="42"/>
      <c r="I136" s="234"/>
      <c r="J136" s="42"/>
      <c r="K136" s="42"/>
      <c r="L136" s="46"/>
      <c r="M136" s="235"/>
      <c r="N136" s="236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8" t="s">
        <v>744</v>
      </c>
      <c r="AU136" s="18" t="s">
        <v>84</v>
      </c>
    </row>
    <row r="137" s="2" customFormat="1" ht="16.5" customHeight="1">
      <c r="A137" s="40"/>
      <c r="B137" s="41"/>
      <c r="C137" s="212" t="s">
        <v>239</v>
      </c>
      <c r="D137" s="212" t="s">
        <v>163</v>
      </c>
      <c r="E137" s="213" t="s">
        <v>822</v>
      </c>
      <c r="F137" s="214" t="s">
        <v>823</v>
      </c>
      <c r="G137" s="215" t="s">
        <v>166</v>
      </c>
      <c r="H137" s="216">
        <v>1</v>
      </c>
      <c r="I137" s="217"/>
      <c r="J137" s="218">
        <f>ROUND(I137*H137,2)</f>
        <v>0</v>
      </c>
      <c r="K137" s="214" t="s">
        <v>32</v>
      </c>
      <c r="L137" s="46"/>
      <c r="M137" s="219" t="s">
        <v>32</v>
      </c>
      <c r="N137" s="220" t="s">
        <v>48</v>
      </c>
      <c r="O137" s="86"/>
      <c r="P137" s="221">
        <f>O137*H137</f>
        <v>0</v>
      </c>
      <c r="Q137" s="221">
        <v>0</v>
      </c>
      <c r="R137" s="221">
        <f>Q137*H137</f>
        <v>0</v>
      </c>
      <c r="S137" s="221">
        <v>0</v>
      </c>
      <c r="T137" s="222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3" t="s">
        <v>167</v>
      </c>
      <c r="AT137" s="223" t="s">
        <v>163</v>
      </c>
      <c r="AU137" s="223" t="s">
        <v>84</v>
      </c>
      <c r="AY137" s="18" t="s">
        <v>162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8" t="s">
        <v>84</v>
      </c>
      <c r="BK137" s="224">
        <f>ROUND(I137*H137,2)</f>
        <v>0</v>
      </c>
      <c r="BL137" s="18" t="s">
        <v>167</v>
      </c>
      <c r="BM137" s="223" t="s">
        <v>824</v>
      </c>
    </row>
    <row r="138" s="2" customFormat="1">
      <c r="A138" s="40"/>
      <c r="B138" s="41"/>
      <c r="C138" s="42"/>
      <c r="D138" s="232" t="s">
        <v>744</v>
      </c>
      <c r="E138" s="42"/>
      <c r="F138" s="233" t="s">
        <v>821</v>
      </c>
      <c r="G138" s="42"/>
      <c r="H138" s="42"/>
      <c r="I138" s="234"/>
      <c r="J138" s="42"/>
      <c r="K138" s="42"/>
      <c r="L138" s="46"/>
      <c r="M138" s="235"/>
      <c r="N138" s="236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8" t="s">
        <v>744</v>
      </c>
      <c r="AU138" s="18" t="s">
        <v>84</v>
      </c>
    </row>
    <row r="139" s="2" customFormat="1" ht="16.5" customHeight="1">
      <c r="A139" s="40"/>
      <c r="B139" s="41"/>
      <c r="C139" s="212" t="s">
        <v>243</v>
      </c>
      <c r="D139" s="212" t="s">
        <v>163</v>
      </c>
      <c r="E139" s="213" t="s">
        <v>825</v>
      </c>
      <c r="F139" s="214" t="s">
        <v>826</v>
      </c>
      <c r="G139" s="215" t="s">
        <v>166</v>
      </c>
      <c r="H139" s="216">
        <v>3</v>
      </c>
      <c r="I139" s="217"/>
      <c r="J139" s="218">
        <f>ROUND(I139*H139,2)</f>
        <v>0</v>
      </c>
      <c r="K139" s="214" t="s">
        <v>32</v>
      </c>
      <c r="L139" s="46"/>
      <c r="M139" s="219" t="s">
        <v>32</v>
      </c>
      <c r="N139" s="220" t="s">
        <v>48</v>
      </c>
      <c r="O139" s="86"/>
      <c r="P139" s="221">
        <f>O139*H139</f>
        <v>0</v>
      </c>
      <c r="Q139" s="221">
        <v>0</v>
      </c>
      <c r="R139" s="221">
        <f>Q139*H139</f>
        <v>0</v>
      </c>
      <c r="S139" s="221">
        <v>0</v>
      </c>
      <c r="T139" s="222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3" t="s">
        <v>167</v>
      </c>
      <c r="AT139" s="223" t="s">
        <v>163</v>
      </c>
      <c r="AU139" s="223" t="s">
        <v>84</v>
      </c>
      <c r="AY139" s="18" t="s">
        <v>162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8" t="s">
        <v>84</v>
      </c>
      <c r="BK139" s="224">
        <f>ROUND(I139*H139,2)</f>
        <v>0</v>
      </c>
      <c r="BL139" s="18" t="s">
        <v>167</v>
      </c>
      <c r="BM139" s="223" t="s">
        <v>827</v>
      </c>
    </row>
    <row r="140" s="2" customFormat="1">
      <c r="A140" s="40"/>
      <c r="B140" s="41"/>
      <c r="C140" s="42"/>
      <c r="D140" s="232" t="s">
        <v>744</v>
      </c>
      <c r="E140" s="42"/>
      <c r="F140" s="233" t="s">
        <v>821</v>
      </c>
      <c r="G140" s="42"/>
      <c r="H140" s="42"/>
      <c r="I140" s="234"/>
      <c r="J140" s="42"/>
      <c r="K140" s="42"/>
      <c r="L140" s="46"/>
      <c r="M140" s="235"/>
      <c r="N140" s="236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8" t="s">
        <v>744</v>
      </c>
      <c r="AU140" s="18" t="s">
        <v>84</v>
      </c>
    </row>
    <row r="141" s="2" customFormat="1" ht="16.5" customHeight="1">
      <c r="A141" s="40"/>
      <c r="B141" s="41"/>
      <c r="C141" s="212" t="s">
        <v>245</v>
      </c>
      <c r="D141" s="212" t="s">
        <v>163</v>
      </c>
      <c r="E141" s="213" t="s">
        <v>828</v>
      </c>
      <c r="F141" s="214" t="s">
        <v>829</v>
      </c>
      <c r="G141" s="215" t="s">
        <v>166</v>
      </c>
      <c r="H141" s="216">
        <v>3</v>
      </c>
      <c r="I141" s="217"/>
      <c r="J141" s="218">
        <f>ROUND(I141*H141,2)</f>
        <v>0</v>
      </c>
      <c r="K141" s="214" t="s">
        <v>32</v>
      </c>
      <c r="L141" s="46"/>
      <c r="M141" s="219" t="s">
        <v>32</v>
      </c>
      <c r="N141" s="220" t="s">
        <v>48</v>
      </c>
      <c r="O141" s="86"/>
      <c r="P141" s="221">
        <f>O141*H141</f>
        <v>0</v>
      </c>
      <c r="Q141" s="221">
        <v>0</v>
      </c>
      <c r="R141" s="221">
        <f>Q141*H141</f>
        <v>0</v>
      </c>
      <c r="S141" s="221">
        <v>0</v>
      </c>
      <c r="T141" s="222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3" t="s">
        <v>167</v>
      </c>
      <c r="AT141" s="223" t="s">
        <v>163</v>
      </c>
      <c r="AU141" s="223" t="s">
        <v>84</v>
      </c>
      <c r="AY141" s="18" t="s">
        <v>162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8" t="s">
        <v>84</v>
      </c>
      <c r="BK141" s="224">
        <f>ROUND(I141*H141,2)</f>
        <v>0</v>
      </c>
      <c r="BL141" s="18" t="s">
        <v>167</v>
      </c>
      <c r="BM141" s="223" t="s">
        <v>830</v>
      </c>
    </row>
    <row r="142" s="2" customFormat="1">
      <c r="A142" s="40"/>
      <c r="B142" s="41"/>
      <c r="C142" s="42"/>
      <c r="D142" s="232" t="s">
        <v>744</v>
      </c>
      <c r="E142" s="42"/>
      <c r="F142" s="233" t="s">
        <v>821</v>
      </c>
      <c r="G142" s="42"/>
      <c r="H142" s="42"/>
      <c r="I142" s="234"/>
      <c r="J142" s="42"/>
      <c r="K142" s="42"/>
      <c r="L142" s="46"/>
      <c r="M142" s="235"/>
      <c r="N142" s="236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8" t="s">
        <v>744</v>
      </c>
      <c r="AU142" s="18" t="s">
        <v>84</v>
      </c>
    </row>
    <row r="143" s="2" customFormat="1">
      <c r="A143" s="40"/>
      <c r="B143" s="41"/>
      <c r="C143" s="212" t="s">
        <v>248</v>
      </c>
      <c r="D143" s="212" t="s">
        <v>163</v>
      </c>
      <c r="E143" s="213" t="s">
        <v>831</v>
      </c>
      <c r="F143" s="214" t="s">
        <v>832</v>
      </c>
      <c r="G143" s="215" t="s">
        <v>166</v>
      </c>
      <c r="H143" s="216">
        <v>2</v>
      </c>
      <c r="I143" s="217"/>
      <c r="J143" s="218">
        <f>ROUND(I143*H143,2)</f>
        <v>0</v>
      </c>
      <c r="K143" s="214" t="s">
        <v>32</v>
      </c>
      <c r="L143" s="46"/>
      <c r="M143" s="219" t="s">
        <v>32</v>
      </c>
      <c r="N143" s="220" t="s">
        <v>48</v>
      </c>
      <c r="O143" s="86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2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3" t="s">
        <v>167</v>
      </c>
      <c r="AT143" s="223" t="s">
        <v>163</v>
      </c>
      <c r="AU143" s="223" t="s">
        <v>84</v>
      </c>
      <c r="AY143" s="18" t="s">
        <v>162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8" t="s">
        <v>84</v>
      </c>
      <c r="BK143" s="224">
        <f>ROUND(I143*H143,2)</f>
        <v>0</v>
      </c>
      <c r="BL143" s="18" t="s">
        <v>167</v>
      </c>
      <c r="BM143" s="223" t="s">
        <v>833</v>
      </c>
    </row>
    <row r="144" s="2" customFormat="1">
      <c r="A144" s="40"/>
      <c r="B144" s="41"/>
      <c r="C144" s="42"/>
      <c r="D144" s="232" t="s">
        <v>744</v>
      </c>
      <c r="E144" s="42"/>
      <c r="F144" s="233" t="s">
        <v>834</v>
      </c>
      <c r="G144" s="42"/>
      <c r="H144" s="42"/>
      <c r="I144" s="234"/>
      <c r="J144" s="42"/>
      <c r="K144" s="42"/>
      <c r="L144" s="46"/>
      <c r="M144" s="235"/>
      <c r="N144" s="236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8" t="s">
        <v>744</v>
      </c>
      <c r="AU144" s="18" t="s">
        <v>84</v>
      </c>
    </row>
    <row r="145" s="2" customFormat="1" ht="16.5" customHeight="1">
      <c r="A145" s="40"/>
      <c r="B145" s="41"/>
      <c r="C145" s="212" t="s">
        <v>250</v>
      </c>
      <c r="D145" s="212" t="s">
        <v>163</v>
      </c>
      <c r="E145" s="213" t="s">
        <v>835</v>
      </c>
      <c r="F145" s="214" t="s">
        <v>836</v>
      </c>
      <c r="G145" s="215" t="s">
        <v>166</v>
      </c>
      <c r="H145" s="216">
        <v>16</v>
      </c>
      <c r="I145" s="217"/>
      <c r="J145" s="218">
        <f>ROUND(I145*H145,2)</f>
        <v>0</v>
      </c>
      <c r="K145" s="214" t="s">
        <v>32</v>
      </c>
      <c r="L145" s="46"/>
      <c r="M145" s="219" t="s">
        <v>32</v>
      </c>
      <c r="N145" s="220" t="s">
        <v>48</v>
      </c>
      <c r="O145" s="86"/>
      <c r="P145" s="221">
        <f>O145*H145</f>
        <v>0</v>
      </c>
      <c r="Q145" s="221">
        <v>0</v>
      </c>
      <c r="R145" s="221">
        <f>Q145*H145</f>
        <v>0</v>
      </c>
      <c r="S145" s="221">
        <v>0</v>
      </c>
      <c r="T145" s="222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3" t="s">
        <v>167</v>
      </c>
      <c r="AT145" s="223" t="s">
        <v>163</v>
      </c>
      <c r="AU145" s="223" t="s">
        <v>84</v>
      </c>
      <c r="AY145" s="18" t="s">
        <v>162</v>
      </c>
      <c r="BE145" s="224">
        <f>IF(N145="základní",J145,0)</f>
        <v>0</v>
      </c>
      <c r="BF145" s="224">
        <f>IF(N145="snížená",J145,0)</f>
        <v>0</v>
      </c>
      <c r="BG145" s="224">
        <f>IF(N145="zákl. přenesená",J145,0)</f>
        <v>0</v>
      </c>
      <c r="BH145" s="224">
        <f>IF(N145="sníž. přenesená",J145,0)</f>
        <v>0</v>
      </c>
      <c r="BI145" s="224">
        <f>IF(N145="nulová",J145,0)</f>
        <v>0</v>
      </c>
      <c r="BJ145" s="18" t="s">
        <v>84</v>
      </c>
      <c r="BK145" s="224">
        <f>ROUND(I145*H145,2)</f>
        <v>0</v>
      </c>
      <c r="BL145" s="18" t="s">
        <v>167</v>
      </c>
      <c r="BM145" s="223" t="s">
        <v>837</v>
      </c>
    </row>
    <row r="146" s="2" customFormat="1">
      <c r="A146" s="40"/>
      <c r="B146" s="41"/>
      <c r="C146" s="42"/>
      <c r="D146" s="232" t="s">
        <v>744</v>
      </c>
      <c r="E146" s="42"/>
      <c r="F146" s="233" t="s">
        <v>838</v>
      </c>
      <c r="G146" s="42"/>
      <c r="H146" s="42"/>
      <c r="I146" s="234"/>
      <c r="J146" s="42"/>
      <c r="K146" s="42"/>
      <c r="L146" s="46"/>
      <c r="M146" s="235"/>
      <c r="N146" s="236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8" t="s">
        <v>744</v>
      </c>
      <c r="AU146" s="18" t="s">
        <v>84</v>
      </c>
    </row>
    <row r="147" s="2" customFormat="1" ht="16.5" customHeight="1">
      <c r="A147" s="40"/>
      <c r="B147" s="41"/>
      <c r="C147" s="212" t="s">
        <v>253</v>
      </c>
      <c r="D147" s="212" t="s">
        <v>163</v>
      </c>
      <c r="E147" s="213" t="s">
        <v>839</v>
      </c>
      <c r="F147" s="214" t="s">
        <v>840</v>
      </c>
      <c r="G147" s="215" t="s">
        <v>166</v>
      </c>
      <c r="H147" s="216">
        <v>11</v>
      </c>
      <c r="I147" s="217"/>
      <c r="J147" s="218">
        <f>ROUND(I147*H147,2)</f>
        <v>0</v>
      </c>
      <c r="K147" s="214" t="s">
        <v>32</v>
      </c>
      <c r="L147" s="46"/>
      <c r="M147" s="219" t="s">
        <v>32</v>
      </c>
      <c r="N147" s="220" t="s">
        <v>48</v>
      </c>
      <c r="O147" s="86"/>
      <c r="P147" s="221">
        <f>O147*H147</f>
        <v>0</v>
      </c>
      <c r="Q147" s="221">
        <v>0</v>
      </c>
      <c r="R147" s="221">
        <f>Q147*H147</f>
        <v>0</v>
      </c>
      <c r="S147" s="221">
        <v>0</v>
      </c>
      <c r="T147" s="222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3" t="s">
        <v>167</v>
      </c>
      <c r="AT147" s="223" t="s">
        <v>163</v>
      </c>
      <c r="AU147" s="223" t="s">
        <v>84</v>
      </c>
      <c r="AY147" s="18" t="s">
        <v>162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8" t="s">
        <v>84</v>
      </c>
      <c r="BK147" s="224">
        <f>ROUND(I147*H147,2)</f>
        <v>0</v>
      </c>
      <c r="BL147" s="18" t="s">
        <v>167</v>
      </c>
      <c r="BM147" s="223" t="s">
        <v>841</v>
      </c>
    </row>
    <row r="148" s="2" customFormat="1">
      <c r="A148" s="40"/>
      <c r="B148" s="41"/>
      <c r="C148" s="42"/>
      <c r="D148" s="232" t="s">
        <v>744</v>
      </c>
      <c r="E148" s="42"/>
      <c r="F148" s="233" t="s">
        <v>842</v>
      </c>
      <c r="G148" s="42"/>
      <c r="H148" s="42"/>
      <c r="I148" s="234"/>
      <c r="J148" s="42"/>
      <c r="K148" s="42"/>
      <c r="L148" s="46"/>
      <c r="M148" s="235"/>
      <c r="N148" s="236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8" t="s">
        <v>744</v>
      </c>
      <c r="AU148" s="18" t="s">
        <v>84</v>
      </c>
    </row>
    <row r="149" s="2" customFormat="1" ht="16.5" customHeight="1">
      <c r="A149" s="40"/>
      <c r="B149" s="41"/>
      <c r="C149" s="212" t="s">
        <v>259</v>
      </c>
      <c r="D149" s="212" t="s">
        <v>163</v>
      </c>
      <c r="E149" s="213" t="s">
        <v>843</v>
      </c>
      <c r="F149" s="214" t="s">
        <v>844</v>
      </c>
      <c r="G149" s="215" t="s">
        <v>166</v>
      </c>
      <c r="H149" s="216">
        <v>14</v>
      </c>
      <c r="I149" s="217"/>
      <c r="J149" s="218">
        <f>ROUND(I149*H149,2)</f>
        <v>0</v>
      </c>
      <c r="K149" s="214" t="s">
        <v>32</v>
      </c>
      <c r="L149" s="46"/>
      <c r="M149" s="219" t="s">
        <v>32</v>
      </c>
      <c r="N149" s="220" t="s">
        <v>48</v>
      </c>
      <c r="O149" s="86"/>
      <c r="P149" s="221">
        <f>O149*H149</f>
        <v>0</v>
      </c>
      <c r="Q149" s="221">
        <v>0</v>
      </c>
      <c r="R149" s="221">
        <f>Q149*H149</f>
        <v>0</v>
      </c>
      <c r="S149" s="221">
        <v>0</v>
      </c>
      <c r="T149" s="222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3" t="s">
        <v>167</v>
      </c>
      <c r="AT149" s="223" t="s">
        <v>163</v>
      </c>
      <c r="AU149" s="223" t="s">
        <v>84</v>
      </c>
      <c r="AY149" s="18" t="s">
        <v>162</v>
      </c>
      <c r="BE149" s="224">
        <f>IF(N149="základní",J149,0)</f>
        <v>0</v>
      </c>
      <c r="BF149" s="224">
        <f>IF(N149="snížená",J149,0)</f>
        <v>0</v>
      </c>
      <c r="BG149" s="224">
        <f>IF(N149="zákl. přenesená",J149,0)</f>
        <v>0</v>
      </c>
      <c r="BH149" s="224">
        <f>IF(N149="sníž. přenesená",J149,0)</f>
        <v>0</v>
      </c>
      <c r="BI149" s="224">
        <f>IF(N149="nulová",J149,0)</f>
        <v>0</v>
      </c>
      <c r="BJ149" s="18" t="s">
        <v>84</v>
      </c>
      <c r="BK149" s="224">
        <f>ROUND(I149*H149,2)</f>
        <v>0</v>
      </c>
      <c r="BL149" s="18" t="s">
        <v>167</v>
      </c>
      <c r="BM149" s="223" t="s">
        <v>845</v>
      </c>
    </row>
    <row r="150" s="2" customFormat="1">
      <c r="A150" s="40"/>
      <c r="B150" s="41"/>
      <c r="C150" s="42"/>
      <c r="D150" s="232" t="s">
        <v>744</v>
      </c>
      <c r="E150" s="42"/>
      <c r="F150" s="233" t="s">
        <v>846</v>
      </c>
      <c r="G150" s="42"/>
      <c r="H150" s="42"/>
      <c r="I150" s="234"/>
      <c r="J150" s="42"/>
      <c r="K150" s="42"/>
      <c r="L150" s="46"/>
      <c r="M150" s="235"/>
      <c r="N150" s="236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8" t="s">
        <v>744</v>
      </c>
      <c r="AU150" s="18" t="s">
        <v>84</v>
      </c>
    </row>
    <row r="151" s="2" customFormat="1" ht="16.5" customHeight="1">
      <c r="A151" s="40"/>
      <c r="B151" s="41"/>
      <c r="C151" s="212" t="s">
        <v>263</v>
      </c>
      <c r="D151" s="212" t="s">
        <v>163</v>
      </c>
      <c r="E151" s="213" t="s">
        <v>847</v>
      </c>
      <c r="F151" s="214" t="s">
        <v>848</v>
      </c>
      <c r="G151" s="215" t="s">
        <v>166</v>
      </c>
      <c r="H151" s="216">
        <v>3</v>
      </c>
      <c r="I151" s="217"/>
      <c r="J151" s="218">
        <f>ROUND(I151*H151,2)</f>
        <v>0</v>
      </c>
      <c r="K151" s="214" t="s">
        <v>32</v>
      </c>
      <c r="L151" s="46"/>
      <c r="M151" s="219" t="s">
        <v>32</v>
      </c>
      <c r="N151" s="220" t="s">
        <v>48</v>
      </c>
      <c r="O151" s="86"/>
      <c r="P151" s="221">
        <f>O151*H151</f>
        <v>0</v>
      </c>
      <c r="Q151" s="221">
        <v>0</v>
      </c>
      <c r="R151" s="221">
        <f>Q151*H151</f>
        <v>0</v>
      </c>
      <c r="S151" s="221">
        <v>0</v>
      </c>
      <c r="T151" s="222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3" t="s">
        <v>167</v>
      </c>
      <c r="AT151" s="223" t="s">
        <v>163</v>
      </c>
      <c r="AU151" s="223" t="s">
        <v>84</v>
      </c>
      <c r="AY151" s="18" t="s">
        <v>162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18" t="s">
        <v>84</v>
      </c>
      <c r="BK151" s="224">
        <f>ROUND(I151*H151,2)</f>
        <v>0</v>
      </c>
      <c r="BL151" s="18" t="s">
        <v>167</v>
      </c>
      <c r="BM151" s="223" t="s">
        <v>849</v>
      </c>
    </row>
    <row r="152" s="2" customFormat="1">
      <c r="A152" s="40"/>
      <c r="B152" s="41"/>
      <c r="C152" s="42"/>
      <c r="D152" s="232" t="s">
        <v>744</v>
      </c>
      <c r="E152" s="42"/>
      <c r="F152" s="233" t="s">
        <v>850</v>
      </c>
      <c r="G152" s="42"/>
      <c r="H152" s="42"/>
      <c r="I152" s="234"/>
      <c r="J152" s="42"/>
      <c r="K152" s="42"/>
      <c r="L152" s="46"/>
      <c r="M152" s="235"/>
      <c r="N152" s="236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8" t="s">
        <v>744</v>
      </c>
      <c r="AU152" s="18" t="s">
        <v>84</v>
      </c>
    </row>
    <row r="153" s="2" customFormat="1" ht="16.5" customHeight="1">
      <c r="A153" s="40"/>
      <c r="B153" s="41"/>
      <c r="C153" s="212" t="s">
        <v>266</v>
      </c>
      <c r="D153" s="212" t="s">
        <v>163</v>
      </c>
      <c r="E153" s="213" t="s">
        <v>851</v>
      </c>
      <c r="F153" s="214" t="s">
        <v>852</v>
      </c>
      <c r="G153" s="215" t="s">
        <v>166</v>
      </c>
      <c r="H153" s="216">
        <v>3</v>
      </c>
      <c r="I153" s="217"/>
      <c r="J153" s="218">
        <f>ROUND(I153*H153,2)</f>
        <v>0</v>
      </c>
      <c r="K153" s="214" t="s">
        <v>32</v>
      </c>
      <c r="L153" s="46"/>
      <c r="M153" s="219" t="s">
        <v>32</v>
      </c>
      <c r="N153" s="220" t="s">
        <v>48</v>
      </c>
      <c r="O153" s="86"/>
      <c r="P153" s="221">
        <f>O153*H153</f>
        <v>0</v>
      </c>
      <c r="Q153" s="221">
        <v>0</v>
      </c>
      <c r="R153" s="221">
        <f>Q153*H153</f>
        <v>0</v>
      </c>
      <c r="S153" s="221">
        <v>0</v>
      </c>
      <c r="T153" s="222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3" t="s">
        <v>167</v>
      </c>
      <c r="AT153" s="223" t="s">
        <v>163</v>
      </c>
      <c r="AU153" s="223" t="s">
        <v>84</v>
      </c>
      <c r="AY153" s="18" t="s">
        <v>162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18" t="s">
        <v>84</v>
      </c>
      <c r="BK153" s="224">
        <f>ROUND(I153*H153,2)</f>
        <v>0</v>
      </c>
      <c r="BL153" s="18" t="s">
        <v>167</v>
      </c>
      <c r="BM153" s="223" t="s">
        <v>853</v>
      </c>
    </row>
    <row r="154" s="2" customFormat="1">
      <c r="A154" s="40"/>
      <c r="B154" s="41"/>
      <c r="C154" s="42"/>
      <c r="D154" s="232" t="s">
        <v>744</v>
      </c>
      <c r="E154" s="42"/>
      <c r="F154" s="233" t="s">
        <v>854</v>
      </c>
      <c r="G154" s="42"/>
      <c r="H154" s="42"/>
      <c r="I154" s="234"/>
      <c r="J154" s="42"/>
      <c r="K154" s="42"/>
      <c r="L154" s="46"/>
      <c r="M154" s="235"/>
      <c r="N154" s="236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8" t="s">
        <v>744</v>
      </c>
      <c r="AU154" s="18" t="s">
        <v>84</v>
      </c>
    </row>
    <row r="155" s="2" customFormat="1">
      <c r="A155" s="40"/>
      <c r="B155" s="41"/>
      <c r="C155" s="212" t="s">
        <v>269</v>
      </c>
      <c r="D155" s="212" t="s">
        <v>163</v>
      </c>
      <c r="E155" s="213" t="s">
        <v>855</v>
      </c>
      <c r="F155" s="214" t="s">
        <v>856</v>
      </c>
      <c r="G155" s="215" t="s">
        <v>166</v>
      </c>
      <c r="H155" s="216">
        <v>3</v>
      </c>
      <c r="I155" s="217"/>
      <c r="J155" s="218">
        <f>ROUND(I155*H155,2)</f>
        <v>0</v>
      </c>
      <c r="K155" s="214" t="s">
        <v>32</v>
      </c>
      <c r="L155" s="46"/>
      <c r="M155" s="219" t="s">
        <v>32</v>
      </c>
      <c r="N155" s="220" t="s">
        <v>48</v>
      </c>
      <c r="O155" s="86"/>
      <c r="P155" s="221">
        <f>O155*H155</f>
        <v>0</v>
      </c>
      <c r="Q155" s="221">
        <v>0</v>
      </c>
      <c r="R155" s="221">
        <f>Q155*H155</f>
        <v>0</v>
      </c>
      <c r="S155" s="221">
        <v>0</v>
      </c>
      <c r="T155" s="222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3" t="s">
        <v>167</v>
      </c>
      <c r="AT155" s="223" t="s">
        <v>163</v>
      </c>
      <c r="AU155" s="223" t="s">
        <v>84</v>
      </c>
      <c r="AY155" s="18" t="s">
        <v>162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8" t="s">
        <v>84</v>
      </c>
      <c r="BK155" s="224">
        <f>ROUND(I155*H155,2)</f>
        <v>0</v>
      </c>
      <c r="BL155" s="18" t="s">
        <v>167</v>
      </c>
      <c r="BM155" s="223" t="s">
        <v>857</v>
      </c>
    </row>
    <row r="156" s="2" customFormat="1">
      <c r="A156" s="40"/>
      <c r="B156" s="41"/>
      <c r="C156" s="42"/>
      <c r="D156" s="232" t="s">
        <v>744</v>
      </c>
      <c r="E156" s="42"/>
      <c r="F156" s="233" t="s">
        <v>790</v>
      </c>
      <c r="G156" s="42"/>
      <c r="H156" s="42"/>
      <c r="I156" s="234"/>
      <c r="J156" s="42"/>
      <c r="K156" s="42"/>
      <c r="L156" s="46"/>
      <c r="M156" s="235"/>
      <c r="N156" s="236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8" t="s">
        <v>744</v>
      </c>
      <c r="AU156" s="18" t="s">
        <v>84</v>
      </c>
    </row>
    <row r="157" s="12" customFormat="1" ht="25.92" customHeight="1">
      <c r="A157" s="12"/>
      <c r="B157" s="198"/>
      <c r="C157" s="199"/>
      <c r="D157" s="200" t="s">
        <v>76</v>
      </c>
      <c r="E157" s="201" t="s">
        <v>602</v>
      </c>
      <c r="F157" s="201" t="s">
        <v>858</v>
      </c>
      <c r="G157" s="199"/>
      <c r="H157" s="199"/>
      <c r="I157" s="202"/>
      <c r="J157" s="203">
        <f>BK157</f>
        <v>0</v>
      </c>
      <c r="K157" s="199"/>
      <c r="L157" s="204"/>
      <c r="M157" s="205"/>
      <c r="N157" s="206"/>
      <c r="O157" s="206"/>
      <c r="P157" s="207">
        <f>SUM(P158:P159)</f>
        <v>0</v>
      </c>
      <c r="Q157" s="206"/>
      <c r="R157" s="207">
        <f>SUM(R158:R159)</f>
        <v>0</v>
      </c>
      <c r="S157" s="206"/>
      <c r="T157" s="208">
        <f>SUM(T158:T159)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9" t="s">
        <v>84</v>
      </c>
      <c r="AT157" s="210" t="s">
        <v>76</v>
      </c>
      <c r="AU157" s="210" t="s">
        <v>77</v>
      </c>
      <c r="AY157" s="209" t="s">
        <v>162</v>
      </c>
      <c r="BK157" s="211">
        <f>SUM(BK158:BK159)</f>
        <v>0</v>
      </c>
    </row>
    <row r="158" s="2" customFormat="1">
      <c r="A158" s="40"/>
      <c r="B158" s="41"/>
      <c r="C158" s="212" t="s">
        <v>274</v>
      </c>
      <c r="D158" s="212" t="s">
        <v>163</v>
      </c>
      <c r="E158" s="213" t="s">
        <v>859</v>
      </c>
      <c r="F158" s="214" t="s">
        <v>860</v>
      </c>
      <c r="G158" s="215" t="s">
        <v>166</v>
      </c>
      <c r="H158" s="216">
        <v>1</v>
      </c>
      <c r="I158" s="217"/>
      <c r="J158" s="218">
        <f>ROUND(I158*H158,2)</f>
        <v>0</v>
      </c>
      <c r="K158" s="214" t="s">
        <v>32</v>
      </c>
      <c r="L158" s="46"/>
      <c r="M158" s="219" t="s">
        <v>32</v>
      </c>
      <c r="N158" s="220" t="s">
        <v>48</v>
      </c>
      <c r="O158" s="86"/>
      <c r="P158" s="221">
        <f>O158*H158</f>
        <v>0</v>
      </c>
      <c r="Q158" s="221">
        <v>0</v>
      </c>
      <c r="R158" s="221">
        <f>Q158*H158</f>
        <v>0</v>
      </c>
      <c r="S158" s="221">
        <v>0</v>
      </c>
      <c r="T158" s="222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3" t="s">
        <v>167</v>
      </c>
      <c r="AT158" s="223" t="s">
        <v>163</v>
      </c>
      <c r="AU158" s="223" t="s">
        <v>84</v>
      </c>
      <c r="AY158" s="18" t="s">
        <v>162</v>
      </c>
      <c r="BE158" s="224">
        <f>IF(N158="základní",J158,0)</f>
        <v>0</v>
      </c>
      <c r="BF158" s="224">
        <f>IF(N158="snížená",J158,0)</f>
        <v>0</v>
      </c>
      <c r="BG158" s="224">
        <f>IF(N158="zákl. přenesená",J158,0)</f>
        <v>0</v>
      </c>
      <c r="BH158" s="224">
        <f>IF(N158="sníž. přenesená",J158,0)</f>
        <v>0</v>
      </c>
      <c r="BI158" s="224">
        <f>IF(N158="nulová",J158,0)</f>
        <v>0</v>
      </c>
      <c r="BJ158" s="18" t="s">
        <v>84</v>
      </c>
      <c r="BK158" s="224">
        <f>ROUND(I158*H158,2)</f>
        <v>0</v>
      </c>
      <c r="BL158" s="18" t="s">
        <v>167</v>
      </c>
      <c r="BM158" s="223" t="s">
        <v>861</v>
      </c>
    </row>
    <row r="159" s="2" customFormat="1">
      <c r="A159" s="40"/>
      <c r="B159" s="41"/>
      <c r="C159" s="42"/>
      <c r="D159" s="232" t="s">
        <v>744</v>
      </c>
      <c r="E159" s="42"/>
      <c r="F159" s="233" t="s">
        <v>862</v>
      </c>
      <c r="G159" s="42"/>
      <c r="H159" s="42"/>
      <c r="I159" s="234"/>
      <c r="J159" s="42"/>
      <c r="K159" s="42"/>
      <c r="L159" s="46"/>
      <c r="M159" s="235"/>
      <c r="N159" s="236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8" t="s">
        <v>744</v>
      </c>
      <c r="AU159" s="18" t="s">
        <v>84</v>
      </c>
    </row>
    <row r="160" s="12" customFormat="1" ht="25.92" customHeight="1">
      <c r="A160" s="12"/>
      <c r="B160" s="198"/>
      <c r="C160" s="199"/>
      <c r="D160" s="200" t="s">
        <v>76</v>
      </c>
      <c r="E160" s="201" t="s">
        <v>660</v>
      </c>
      <c r="F160" s="201" t="s">
        <v>863</v>
      </c>
      <c r="G160" s="199"/>
      <c r="H160" s="199"/>
      <c r="I160" s="202"/>
      <c r="J160" s="203">
        <f>BK160</f>
        <v>0</v>
      </c>
      <c r="K160" s="199"/>
      <c r="L160" s="204"/>
      <c r="M160" s="205"/>
      <c r="N160" s="206"/>
      <c r="O160" s="206"/>
      <c r="P160" s="207">
        <f>SUM(P161:P166)</f>
        <v>0</v>
      </c>
      <c r="Q160" s="206"/>
      <c r="R160" s="207">
        <f>SUM(R161:R166)</f>
        <v>0</v>
      </c>
      <c r="S160" s="206"/>
      <c r="T160" s="208">
        <f>SUM(T161:T166)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9" t="s">
        <v>84</v>
      </c>
      <c r="AT160" s="210" t="s">
        <v>76</v>
      </c>
      <c r="AU160" s="210" t="s">
        <v>77</v>
      </c>
      <c r="AY160" s="209" t="s">
        <v>162</v>
      </c>
      <c r="BK160" s="211">
        <f>SUM(BK161:BK166)</f>
        <v>0</v>
      </c>
    </row>
    <row r="161" s="2" customFormat="1">
      <c r="A161" s="40"/>
      <c r="B161" s="41"/>
      <c r="C161" s="212" t="s">
        <v>278</v>
      </c>
      <c r="D161" s="212" t="s">
        <v>163</v>
      </c>
      <c r="E161" s="213" t="s">
        <v>864</v>
      </c>
      <c r="F161" s="214" t="s">
        <v>865</v>
      </c>
      <c r="G161" s="215" t="s">
        <v>166</v>
      </c>
      <c r="H161" s="216">
        <v>1</v>
      </c>
      <c r="I161" s="217"/>
      <c r="J161" s="218">
        <f>ROUND(I161*H161,2)</f>
        <v>0</v>
      </c>
      <c r="K161" s="214" t="s">
        <v>32</v>
      </c>
      <c r="L161" s="46"/>
      <c r="M161" s="219" t="s">
        <v>32</v>
      </c>
      <c r="N161" s="220" t="s">
        <v>48</v>
      </c>
      <c r="O161" s="86"/>
      <c r="P161" s="221">
        <f>O161*H161</f>
        <v>0</v>
      </c>
      <c r="Q161" s="221">
        <v>0</v>
      </c>
      <c r="R161" s="221">
        <f>Q161*H161</f>
        <v>0</v>
      </c>
      <c r="S161" s="221">
        <v>0</v>
      </c>
      <c r="T161" s="222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3" t="s">
        <v>167</v>
      </c>
      <c r="AT161" s="223" t="s">
        <v>163</v>
      </c>
      <c r="AU161" s="223" t="s">
        <v>84</v>
      </c>
      <c r="AY161" s="18" t="s">
        <v>162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8" t="s">
        <v>84</v>
      </c>
      <c r="BK161" s="224">
        <f>ROUND(I161*H161,2)</f>
        <v>0</v>
      </c>
      <c r="BL161" s="18" t="s">
        <v>167</v>
      </c>
      <c r="BM161" s="223" t="s">
        <v>866</v>
      </c>
    </row>
    <row r="162" s="2" customFormat="1">
      <c r="A162" s="40"/>
      <c r="B162" s="41"/>
      <c r="C162" s="42"/>
      <c r="D162" s="232" t="s">
        <v>744</v>
      </c>
      <c r="E162" s="42"/>
      <c r="F162" s="233" t="s">
        <v>867</v>
      </c>
      <c r="G162" s="42"/>
      <c r="H162" s="42"/>
      <c r="I162" s="234"/>
      <c r="J162" s="42"/>
      <c r="K162" s="42"/>
      <c r="L162" s="46"/>
      <c r="M162" s="235"/>
      <c r="N162" s="236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8" t="s">
        <v>744</v>
      </c>
      <c r="AU162" s="18" t="s">
        <v>84</v>
      </c>
    </row>
    <row r="163" s="2" customFormat="1">
      <c r="A163" s="40"/>
      <c r="B163" s="41"/>
      <c r="C163" s="212" t="s">
        <v>281</v>
      </c>
      <c r="D163" s="212" t="s">
        <v>163</v>
      </c>
      <c r="E163" s="213" t="s">
        <v>868</v>
      </c>
      <c r="F163" s="214" t="s">
        <v>869</v>
      </c>
      <c r="G163" s="215" t="s">
        <v>462</v>
      </c>
      <c r="H163" s="216">
        <v>14</v>
      </c>
      <c r="I163" s="217"/>
      <c r="J163" s="218">
        <f>ROUND(I163*H163,2)</f>
        <v>0</v>
      </c>
      <c r="K163" s="214" t="s">
        <v>32</v>
      </c>
      <c r="L163" s="46"/>
      <c r="M163" s="219" t="s">
        <v>32</v>
      </c>
      <c r="N163" s="220" t="s">
        <v>48</v>
      </c>
      <c r="O163" s="86"/>
      <c r="P163" s="221">
        <f>O163*H163</f>
        <v>0</v>
      </c>
      <c r="Q163" s="221">
        <v>0</v>
      </c>
      <c r="R163" s="221">
        <f>Q163*H163</f>
        <v>0</v>
      </c>
      <c r="S163" s="221">
        <v>0</v>
      </c>
      <c r="T163" s="222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3" t="s">
        <v>167</v>
      </c>
      <c r="AT163" s="223" t="s">
        <v>163</v>
      </c>
      <c r="AU163" s="223" t="s">
        <v>84</v>
      </c>
      <c r="AY163" s="18" t="s">
        <v>162</v>
      </c>
      <c r="BE163" s="224">
        <f>IF(N163="základní",J163,0)</f>
        <v>0</v>
      </c>
      <c r="BF163" s="224">
        <f>IF(N163="snížená",J163,0)</f>
        <v>0</v>
      </c>
      <c r="BG163" s="224">
        <f>IF(N163="zákl. přenesená",J163,0)</f>
        <v>0</v>
      </c>
      <c r="BH163" s="224">
        <f>IF(N163="sníž. přenesená",J163,0)</f>
        <v>0</v>
      </c>
      <c r="BI163" s="224">
        <f>IF(N163="nulová",J163,0)</f>
        <v>0</v>
      </c>
      <c r="BJ163" s="18" t="s">
        <v>84</v>
      </c>
      <c r="BK163" s="224">
        <f>ROUND(I163*H163,2)</f>
        <v>0</v>
      </c>
      <c r="BL163" s="18" t="s">
        <v>167</v>
      </c>
      <c r="BM163" s="223" t="s">
        <v>870</v>
      </c>
    </row>
    <row r="164" s="2" customFormat="1">
      <c r="A164" s="40"/>
      <c r="B164" s="41"/>
      <c r="C164" s="42"/>
      <c r="D164" s="232" t="s">
        <v>744</v>
      </c>
      <c r="E164" s="42"/>
      <c r="F164" s="233" t="s">
        <v>871</v>
      </c>
      <c r="G164" s="42"/>
      <c r="H164" s="42"/>
      <c r="I164" s="234"/>
      <c r="J164" s="42"/>
      <c r="K164" s="42"/>
      <c r="L164" s="46"/>
      <c r="M164" s="235"/>
      <c r="N164" s="236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8" t="s">
        <v>744</v>
      </c>
      <c r="AU164" s="18" t="s">
        <v>84</v>
      </c>
    </row>
    <row r="165" s="2" customFormat="1" ht="21.75" customHeight="1">
      <c r="A165" s="40"/>
      <c r="B165" s="41"/>
      <c r="C165" s="212" t="s">
        <v>287</v>
      </c>
      <c r="D165" s="212" t="s">
        <v>163</v>
      </c>
      <c r="E165" s="213" t="s">
        <v>872</v>
      </c>
      <c r="F165" s="214" t="s">
        <v>873</v>
      </c>
      <c r="G165" s="215" t="s">
        <v>462</v>
      </c>
      <c r="H165" s="216">
        <v>32</v>
      </c>
      <c r="I165" s="217"/>
      <c r="J165" s="218">
        <f>ROUND(I165*H165,2)</f>
        <v>0</v>
      </c>
      <c r="K165" s="214" t="s">
        <v>32</v>
      </c>
      <c r="L165" s="46"/>
      <c r="M165" s="219" t="s">
        <v>32</v>
      </c>
      <c r="N165" s="220" t="s">
        <v>48</v>
      </c>
      <c r="O165" s="86"/>
      <c r="P165" s="221">
        <f>O165*H165</f>
        <v>0</v>
      </c>
      <c r="Q165" s="221">
        <v>0</v>
      </c>
      <c r="R165" s="221">
        <f>Q165*H165</f>
        <v>0</v>
      </c>
      <c r="S165" s="221">
        <v>0</v>
      </c>
      <c r="T165" s="222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3" t="s">
        <v>167</v>
      </c>
      <c r="AT165" s="223" t="s">
        <v>163</v>
      </c>
      <c r="AU165" s="223" t="s">
        <v>84</v>
      </c>
      <c r="AY165" s="18" t="s">
        <v>162</v>
      </c>
      <c r="BE165" s="224">
        <f>IF(N165="základní",J165,0)</f>
        <v>0</v>
      </c>
      <c r="BF165" s="224">
        <f>IF(N165="snížená",J165,0)</f>
        <v>0</v>
      </c>
      <c r="BG165" s="224">
        <f>IF(N165="zákl. přenesená",J165,0)</f>
        <v>0</v>
      </c>
      <c r="BH165" s="224">
        <f>IF(N165="sníž. přenesená",J165,0)</f>
        <v>0</v>
      </c>
      <c r="BI165" s="224">
        <f>IF(N165="nulová",J165,0)</f>
        <v>0</v>
      </c>
      <c r="BJ165" s="18" t="s">
        <v>84</v>
      </c>
      <c r="BK165" s="224">
        <f>ROUND(I165*H165,2)</f>
        <v>0</v>
      </c>
      <c r="BL165" s="18" t="s">
        <v>167</v>
      </c>
      <c r="BM165" s="223" t="s">
        <v>874</v>
      </c>
    </row>
    <row r="166" s="2" customFormat="1">
      <c r="A166" s="40"/>
      <c r="B166" s="41"/>
      <c r="C166" s="42"/>
      <c r="D166" s="232" t="s">
        <v>744</v>
      </c>
      <c r="E166" s="42"/>
      <c r="F166" s="233" t="s">
        <v>875</v>
      </c>
      <c r="G166" s="42"/>
      <c r="H166" s="42"/>
      <c r="I166" s="234"/>
      <c r="J166" s="42"/>
      <c r="K166" s="42"/>
      <c r="L166" s="46"/>
      <c r="M166" s="235"/>
      <c r="N166" s="236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8" t="s">
        <v>744</v>
      </c>
      <c r="AU166" s="18" t="s">
        <v>84</v>
      </c>
    </row>
    <row r="167" s="12" customFormat="1" ht="25.92" customHeight="1">
      <c r="A167" s="12"/>
      <c r="B167" s="198"/>
      <c r="C167" s="199"/>
      <c r="D167" s="200" t="s">
        <v>76</v>
      </c>
      <c r="E167" s="201" t="s">
        <v>666</v>
      </c>
      <c r="F167" s="201" t="s">
        <v>876</v>
      </c>
      <c r="G167" s="199"/>
      <c r="H167" s="199"/>
      <c r="I167" s="202"/>
      <c r="J167" s="203">
        <f>BK167</f>
        <v>0</v>
      </c>
      <c r="K167" s="199"/>
      <c r="L167" s="204"/>
      <c r="M167" s="205"/>
      <c r="N167" s="206"/>
      <c r="O167" s="206"/>
      <c r="P167" s="207">
        <f>SUM(P168:P196)</f>
        <v>0</v>
      </c>
      <c r="Q167" s="206"/>
      <c r="R167" s="207">
        <f>SUM(R168:R196)</f>
        <v>0</v>
      </c>
      <c r="S167" s="206"/>
      <c r="T167" s="208">
        <f>SUM(T168:T196)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9" t="s">
        <v>84</v>
      </c>
      <c r="AT167" s="210" t="s">
        <v>76</v>
      </c>
      <c r="AU167" s="210" t="s">
        <v>77</v>
      </c>
      <c r="AY167" s="209" t="s">
        <v>162</v>
      </c>
      <c r="BK167" s="211">
        <f>SUM(BK168:BK196)</f>
        <v>0</v>
      </c>
    </row>
    <row r="168" s="2" customFormat="1" ht="16.5" customHeight="1">
      <c r="A168" s="40"/>
      <c r="B168" s="41"/>
      <c r="C168" s="212" t="s">
        <v>291</v>
      </c>
      <c r="D168" s="212" t="s">
        <v>163</v>
      </c>
      <c r="E168" s="213" t="s">
        <v>877</v>
      </c>
      <c r="F168" s="214" t="s">
        <v>878</v>
      </c>
      <c r="G168" s="215" t="s">
        <v>166</v>
      </c>
      <c r="H168" s="216">
        <v>1</v>
      </c>
      <c r="I168" s="217"/>
      <c r="J168" s="218">
        <f>ROUND(I168*H168,2)</f>
        <v>0</v>
      </c>
      <c r="K168" s="214" t="s">
        <v>32</v>
      </c>
      <c r="L168" s="46"/>
      <c r="M168" s="219" t="s">
        <v>32</v>
      </c>
      <c r="N168" s="220" t="s">
        <v>48</v>
      </c>
      <c r="O168" s="86"/>
      <c r="P168" s="221">
        <f>O168*H168</f>
        <v>0</v>
      </c>
      <c r="Q168" s="221">
        <v>0</v>
      </c>
      <c r="R168" s="221">
        <f>Q168*H168</f>
        <v>0</v>
      </c>
      <c r="S168" s="221">
        <v>0</v>
      </c>
      <c r="T168" s="222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3" t="s">
        <v>167</v>
      </c>
      <c r="AT168" s="223" t="s">
        <v>163</v>
      </c>
      <c r="AU168" s="223" t="s">
        <v>84</v>
      </c>
      <c r="AY168" s="18" t="s">
        <v>162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8" t="s">
        <v>84</v>
      </c>
      <c r="BK168" s="224">
        <f>ROUND(I168*H168,2)</f>
        <v>0</v>
      </c>
      <c r="BL168" s="18" t="s">
        <v>167</v>
      </c>
      <c r="BM168" s="223" t="s">
        <v>879</v>
      </c>
    </row>
    <row r="169" s="2" customFormat="1">
      <c r="A169" s="40"/>
      <c r="B169" s="41"/>
      <c r="C169" s="42"/>
      <c r="D169" s="232" t="s">
        <v>744</v>
      </c>
      <c r="E169" s="42"/>
      <c r="F169" s="233" t="s">
        <v>880</v>
      </c>
      <c r="G169" s="42"/>
      <c r="H169" s="42"/>
      <c r="I169" s="234"/>
      <c r="J169" s="42"/>
      <c r="K169" s="42"/>
      <c r="L169" s="46"/>
      <c r="M169" s="235"/>
      <c r="N169" s="236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8" t="s">
        <v>744</v>
      </c>
      <c r="AU169" s="18" t="s">
        <v>84</v>
      </c>
    </row>
    <row r="170" s="2" customFormat="1">
      <c r="A170" s="40"/>
      <c r="B170" s="41"/>
      <c r="C170" s="212" t="s">
        <v>295</v>
      </c>
      <c r="D170" s="212" t="s">
        <v>163</v>
      </c>
      <c r="E170" s="213" t="s">
        <v>881</v>
      </c>
      <c r="F170" s="214" t="s">
        <v>882</v>
      </c>
      <c r="G170" s="215" t="s">
        <v>166</v>
      </c>
      <c r="H170" s="216">
        <v>1</v>
      </c>
      <c r="I170" s="217"/>
      <c r="J170" s="218">
        <f>ROUND(I170*H170,2)</f>
        <v>0</v>
      </c>
      <c r="K170" s="214" t="s">
        <v>32</v>
      </c>
      <c r="L170" s="46"/>
      <c r="M170" s="219" t="s">
        <v>32</v>
      </c>
      <c r="N170" s="220" t="s">
        <v>48</v>
      </c>
      <c r="O170" s="86"/>
      <c r="P170" s="221">
        <f>O170*H170</f>
        <v>0</v>
      </c>
      <c r="Q170" s="221">
        <v>0</v>
      </c>
      <c r="R170" s="221">
        <f>Q170*H170</f>
        <v>0</v>
      </c>
      <c r="S170" s="221">
        <v>0</v>
      </c>
      <c r="T170" s="222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3" t="s">
        <v>167</v>
      </c>
      <c r="AT170" s="223" t="s">
        <v>163</v>
      </c>
      <c r="AU170" s="223" t="s">
        <v>84</v>
      </c>
      <c r="AY170" s="18" t="s">
        <v>162</v>
      </c>
      <c r="BE170" s="224">
        <f>IF(N170="základní",J170,0)</f>
        <v>0</v>
      </c>
      <c r="BF170" s="224">
        <f>IF(N170="snížená",J170,0)</f>
        <v>0</v>
      </c>
      <c r="BG170" s="224">
        <f>IF(N170="zákl. přenesená",J170,0)</f>
        <v>0</v>
      </c>
      <c r="BH170" s="224">
        <f>IF(N170="sníž. přenesená",J170,0)</f>
        <v>0</v>
      </c>
      <c r="BI170" s="224">
        <f>IF(N170="nulová",J170,0)</f>
        <v>0</v>
      </c>
      <c r="BJ170" s="18" t="s">
        <v>84</v>
      </c>
      <c r="BK170" s="224">
        <f>ROUND(I170*H170,2)</f>
        <v>0</v>
      </c>
      <c r="BL170" s="18" t="s">
        <v>167</v>
      </c>
      <c r="BM170" s="223" t="s">
        <v>883</v>
      </c>
    </row>
    <row r="171" s="2" customFormat="1" ht="16.5" customHeight="1">
      <c r="A171" s="40"/>
      <c r="B171" s="41"/>
      <c r="C171" s="212" t="s">
        <v>299</v>
      </c>
      <c r="D171" s="212" t="s">
        <v>163</v>
      </c>
      <c r="E171" s="213" t="s">
        <v>884</v>
      </c>
      <c r="F171" s="214" t="s">
        <v>885</v>
      </c>
      <c r="G171" s="215" t="s">
        <v>166</v>
      </c>
      <c r="H171" s="216">
        <v>2</v>
      </c>
      <c r="I171" s="217"/>
      <c r="J171" s="218">
        <f>ROUND(I171*H171,2)</f>
        <v>0</v>
      </c>
      <c r="K171" s="214" t="s">
        <v>32</v>
      </c>
      <c r="L171" s="46"/>
      <c r="M171" s="219" t="s">
        <v>32</v>
      </c>
      <c r="N171" s="220" t="s">
        <v>48</v>
      </c>
      <c r="O171" s="86"/>
      <c r="P171" s="221">
        <f>O171*H171</f>
        <v>0</v>
      </c>
      <c r="Q171" s="221">
        <v>0</v>
      </c>
      <c r="R171" s="221">
        <f>Q171*H171</f>
        <v>0</v>
      </c>
      <c r="S171" s="221">
        <v>0</v>
      </c>
      <c r="T171" s="222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3" t="s">
        <v>167</v>
      </c>
      <c r="AT171" s="223" t="s">
        <v>163</v>
      </c>
      <c r="AU171" s="223" t="s">
        <v>84</v>
      </c>
      <c r="AY171" s="18" t="s">
        <v>162</v>
      </c>
      <c r="BE171" s="224">
        <f>IF(N171="základní",J171,0)</f>
        <v>0</v>
      </c>
      <c r="BF171" s="224">
        <f>IF(N171="snížená",J171,0)</f>
        <v>0</v>
      </c>
      <c r="BG171" s="224">
        <f>IF(N171="zákl. přenesená",J171,0)</f>
        <v>0</v>
      </c>
      <c r="BH171" s="224">
        <f>IF(N171="sníž. přenesená",J171,0)</f>
        <v>0</v>
      </c>
      <c r="BI171" s="224">
        <f>IF(N171="nulová",J171,0)</f>
        <v>0</v>
      </c>
      <c r="BJ171" s="18" t="s">
        <v>84</v>
      </c>
      <c r="BK171" s="224">
        <f>ROUND(I171*H171,2)</f>
        <v>0</v>
      </c>
      <c r="BL171" s="18" t="s">
        <v>167</v>
      </c>
      <c r="BM171" s="223" t="s">
        <v>886</v>
      </c>
    </row>
    <row r="172" s="2" customFormat="1">
      <c r="A172" s="40"/>
      <c r="B172" s="41"/>
      <c r="C172" s="42"/>
      <c r="D172" s="232" t="s">
        <v>744</v>
      </c>
      <c r="E172" s="42"/>
      <c r="F172" s="233" t="s">
        <v>887</v>
      </c>
      <c r="G172" s="42"/>
      <c r="H172" s="42"/>
      <c r="I172" s="234"/>
      <c r="J172" s="42"/>
      <c r="K172" s="42"/>
      <c r="L172" s="46"/>
      <c r="M172" s="235"/>
      <c r="N172" s="236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8" t="s">
        <v>744</v>
      </c>
      <c r="AU172" s="18" t="s">
        <v>84</v>
      </c>
    </row>
    <row r="173" s="2" customFormat="1" ht="16.5" customHeight="1">
      <c r="A173" s="40"/>
      <c r="B173" s="41"/>
      <c r="C173" s="212" t="s">
        <v>303</v>
      </c>
      <c r="D173" s="212" t="s">
        <v>163</v>
      </c>
      <c r="E173" s="213" t="s">
        <v>888</v>
      </c>
      <c r="F173" s="214" t="s">
        <v>889</v>
      </c>
      <c r="G173" s="215" t="s">
        <v>166</v>
      </c>
      <c r="H173" s="216">
        <v>1</v>
      </c>
      <c r="I173" s="217"/>
      <c r="J173" s="218">
        <f>ROUND(I173*H173,2)</f>
        <v>0</v>
      </c>
      <c r="K173" s="214" t="s">
        <v>32</v>
      </c>
      <c r="L173" s="46"/>
      <c r="M173" s="219" t="s">
        <v>32</v>
      </c>
      <c r="N173" s="220" t="s">
        <v>48</v>
      </c>
      <c r="O173" s="86"/>
      <c r="P173" s="221">
        <f>O173*H173</f>
        <v>0</v>
      </c>
      <c r="Q173" s="221">
        <v>0</v>
      </c>
      <c r="R173" s="221">
        <f>Q173*H173</f>
        <v>0</v>
      </c>
      <c r="S173" s="221">
        <v>0</v>
      </c>
      <c r="T173" s="222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3" t="s">
        <v>167</v>
      </c>
      <c r="AT173" s="223" t="s">
        <v>163</v>
      </c>
      <c r="AU173" s="223" t="s">
        <v>84</v>
      </c>
      <c r="AY173" s="18" t="s">
        <v>162</v>
      </c>
      <c r="BE173" s="224">
        <f>IF(N173="základní",J173,0)</f>
        <v>0</v>
      </c>
      <c r="BF173" s="224">
        <f>IF(N173="snížená",J173,0)</f>
        <v>0</v>
      </c>
      <c r="BG173" s="224">
        <f>IF(N173="zákl. přenesená",J173,0)</f>
        <v>0</v>
      </c>
      <c r="BH173" s="224">
        <f>IF(N173="sníž. přenesená",J173,0)</f>
        <v>0</v>
      </c>
      <c r="BI173" s="224">
        <f>IF(N173="nulová",J173,0)</f>
        <v>0</v>
      </c>
      <c r="BJ173" s="18" t="s">
        <v>84</v>
      </c>
      <c r="BK173" s="224">
        <f>ROUND(I173*H173,2)</f>
        <v>0</v>
      </c>
      <c r="BL173" s="18" t="s">
        <v>167</v>
      </c>
      <c r="BM173" s="223" t="s">
        <v>890</v>
      </c>
    </row>
    <row r="174" s="2" customFormat="1">
      <c r="A174" s="40"/>
      <c r="B174" s="41"/>
      <c r="C174" s="42"/>
      <c r="D174" s="232" t="s">
        <v>744</v>
      </c>
      <c r="E174" s="42"/>
      <c r="F174" s="233" t="s">
        <v>891</v>
      </c>
      <c r="G174" s="42"/>
      <c r="H174" s="42"/>
      <c r="I174" s="234"/>
      <c r="J174" s="42"/>
      <c r="K174" s="42"/>
      <c r="L174" s="46"/>
      <c r="M174" s="235"/>
      <c r="N174" s="236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8" t="s">
        <v>744</v>
      </c>
      <c r="AU174" s="18" t="s">
        <v>84</v>
      </c>
    </row>
    <row r="175" s="2" customFormat="1" ht="16.5" customHeight="1">
      <c r="A175" s="40"/>
      <c r="B175" s="41"/>
      <c r="C175" s="212" t="s">
        <v>307</v>
      </c>
      <c r="D175" s="212" t="s">
        <v>163</v>
      </c>
      <c r="E175" s="213" t="s">
        <v>892</v>
      </c>
      <c r="F175" s="214" t="s">
        <v>893</v>
      </c>
      <c r="G175" s="215" t="s">
        <v>166</v>
      </c>
      <c r="H175" s="216">
        <v>1</v>
      </c>
      <c r="I175" s="217"/>
      <c r="J175" s="218">
        <f>ROUND(I175*H175,2)</f>
        <v>0</v>
      </c>
      <c r="K175" s="214" t="s">
        <v>32</v>
      </c>
      <c r="L175" s="46"/>
      <c r="M175" s="219" t="s">
        <v>32</v>
      </c>
      <c r="N175" s="220" t="s">
        <v>48</v>
      </c>
      <c r="O175" s="86"/>
      <c r="P175" s="221">
        <f>O175*H175</f>
        <v>0</v>
      </c>
      <c r="Q175" s="221">
        <v>0</v>
      </c>
      <c r="R175" s="221">
        <f>Q175*H175</f>
        <v>0</v>
      </c>
      <c r="S175" s="221">
        <v>0</v>
      </c>
      <c r="T175" s="222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3" t="s">
        <v>167</v>
      </c>
      <c r="AT175" s="223" t="s">
        <v>163</v>
      </c>
      <c r="AU175" s="223" t="s">
        <v>84</v>
      </c>
      <c r="AY175" s="18" t="s">
        <v>162</v>
      </c>
      <c r="BE175" s="224">
        <f>IF(N175="základní",J175,0)</f>
        <v>0</v>
      </c>
      <c r="BF175" s="224">
        <f>IF(N175="snížená",J175,0)</f>
        <v>0</v>
      </c>
      <c r="BG175" s="224">
        <f>IF(N175="zákl. přenesená",J175,0)</f>
        <v>0</v>
      </c>
      <c r="BH175" s="224">
        <f>IF(N175="sníž. přenesená",J175,0)</f>
        <v>0</v>
      </c>
      <c r="BI175" s="224">
        <f>IF(N175="nulová",J175,0)</f>
        <v>0</v>
      </c>
      <c r="BJ175" s="18" t="s">
        <v>84</v>
      </c>
      <c r="BK175" s="224">
        <f>ROUND(I175*H175,2)</f>
        <v>0</v>
      </c>
      <c r="BL175" s="18" t="s">
        <v>167</v>
      </c>
      <c r="BM175" s="223" t="s">
        <v>894</v>
      </c>
    </row>
    <row r="176" s="2" customFormat="1">
      <c r="A176" s="40"/>
      <c r="B176" s="41"/>
      <c r="C176" s="42"/>
      <c r="D176" s="232" t="s">
        <v>744</v>
      </c>
      <c r="E176" s="42"/>
      <c r="F176" s="233" t="s">
        <v>895</v>
      </c>
      <c r="G176" s="42"/>
      <c r="H176" s="42"/>
      <c r="I176" s="234"/>
      <c r="J176" s="42"/>
      <c r="K176" s="42"/>
      <c r="L176" s="46"/>
      <c r="M176" s="235"/>
      <c r="N176" s="236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8" t="s">
        <v>744</v>
      </c>
      <c r="AU176" s="18" t="s">
        <v>84</v>
      </c>
    </row>
    <row r="177" s="2" customFormat="1" ht="16.5" customHeight="1">
      <c r="A177" s="40"/>
      <c r="B177" s="41"/>
      <c r="C177" s="212" t="s">
        <v>311</v>
      </c>
      <c r="D177" s="212" t="s">
        <v>163</v>
      </c>
      <c r="E177" s="213" t="s">
        <v>896</v>
      </c>
      <c r="F177" s="214" t="s">
        <v>897</v>
      </c>
      <c r="G177" s="215" t="s">
        <v>898</v>
      </c>
      <c r="H177" s="216">
        <v>4</v>
      </c>
      <c r="I177" s="217"/>
      <c r="J177" s="218">
        <f>ROUND(I177*H177,2)</f>
        <v>0</v>
      </c>
      <c r="K177" s="214" t="s">
        <v>32</v>
      </c>
      <c r="L177" s="46"/>
      <c r="M177" s="219" t="s">
        <v>32</v>
      </c>
      <c r="N177" s="220" t="s">
        <v>48</v>
      </c>
      <c r="O177" s="86"/>
      <c r="P177" s="221">
        <f>O177*H177</f>
        <v>0</v>
      </c>
      <c r="Q177" s="221">
        <v>0</v>
      </c>
      <c r="R177" s="221">
        <f>Q177*H177</f>
        <v>0</v>
      </c>
      <c r="S177" s="221">
        <v>0</v>
      </c>
      <c r="T177" s="222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3" t="s">
        <v>167</v>
      </c>
      <c r="AT177" s="223" t="s">
        <v>163</v>
      </c>
      <c r="AU177" s="223" t="s">
        <v>84</v>
      </c>
      <c r="AY177" s="18" t="s">
        <v>162</v>
      </c>
      <c r="BE177" s="224">
        <f>IF(N177="základní",J177,0)</f>
        <v>0</v>
      </c>
      <c r="BF177" s="224">
        <f>IF(N177="snížená",J177,0)</f>
        <v>0</v>
      </c>
      <c r="BG177" s="224">
        <f>IF(N177="zákl. přenesená",J177,0)</f>
        <v>0</v>
      </c>
      <c r="BH177" s="224">
        <f>IF(N177="sníž. přenesená",J177,0)</f>
        <v>0</v>
      </c>
      <c r="BI177" s="224">
        <f>IF(N177="nulová",J177,0)</f>
        <v>0</v>
      </c>
      <c r="BJ177" s="18" t="s">
        <v>84</v>
      </c>
      <c r="BK177" s="224">
        <f>ROUND(I177*H177,2)</f>
        <v>0</v>
      </c>
      <c r="BL177" s="18" t="s">
        <v>167</v>
      </c>
      <c r="BM177" s="223" t="s">
        <v>899</v>
      </c>
    </row>
    <row r="178" s="2" customFormat="1">
      <c r="A178" s="40"/>
      <c r="B178" s="41"/>
      <c r="C178" s="42"/>
      <c r="D178" s="232" t="s">
        <v>744</v>
      </c>
      <c r="E178" s="42"/>
      <c r="F178" s="233" t="s">
        <v>900</v>
      </c>
      <c r="G178" s="42"/>
      <c r="H178" s="42"/>
      <c r="I178" s="234"/>
      <c r="J178" s="42"/>
      <c r="K178" s="42"/>
      <c r="L178" s="46"/>
      <c r="M178" s="235"/>
      <c r="N178" s="236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8" t="s">
        <v>744</v>
      </c>
      <c r="AU178" s="18" t="s">
        <v>84</v>
      </c>
    </row>
    <row r="179" s="2" customFormat="1" ht="16.5" customHeight="1">
      <c r="A179" s="40"/>
      <c r="B179" s="41"/>
      <c r="C179" s="212" t="s">
        <v>313</v>
      </c>
      <c r="D179" s="212" t="s">
        <v>163</v>
      </c>
      <c r="E179" s="213" t="s">
        <v>901</v>
      </c>
      <c r="F179" s="214" t="s">
        <v>902</v>
      </c>
      <c r="G179" s="215" t="s">
        <v>898</v>
      </c>
      <c r="H179" s="216">
        <v>72</v>
      </c>
      <c r="I179" s="217"/>
      <c r="J179" s="218">
        <f>ROUND(I179*H179,2)</f>
        <v>0</v>
      </c>
      <c r="K179" s="214" t="s">
        <v>32</v>
      </c>
      <c r="L179" s="46"/>
      <c r="M179" s="219" t="s">
        <v>32</v>
      </c>
      <c r="N179" s="220" t="s">
        <v>48</v>
      </c>
      <c r="O179" s="86"/>
      <c r="P179" s="221">
        <f>O179*H179</f>
        <v>0</v>
      </c>
      <c r="Q179" s="221">
        <v>0</v>
      </c>
      <c r="R179" s="221">
        <f>Q179*H179</f>
        <v>0</v>
      </c>
      <c r="S179" s="221">
        <v>0</v>
      </c>
      <c r="T179" s="222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3" t="s">
        <v>167</v>
      </c>
      <c r="AT179" s="223" t="s">
        <v>163</v>
      </c>
      <c r="AU179" s="223" t="s">
        <v>84</v>
      </c>
      <c r="AY179" s="18" t="s">
        <v>162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8" t="s">
        <v>84</v>
      </c>
      <c r="BK179" s="224">
        <f>ROUND(I179*H179,2)</f>
        <v>0</v>
      </c>
      <c r="BL179" s="18" t="s">
        <v>167</v>
      </c>
      <c r="BM179" s="223" t="s">
        <v>903</v>
      </c>
    </row>
    <row r="180" s="2" customFormat="1">
      <c r="A180" s="40"/>
      <c r="B180" s="41"/>
      <c r="C180" s="42"/>
      <c r="D180" s="232" t="s">
        <v>744</v>
      </c>
      <c r="E180" s="42"/>
      <c r="F180" s="233" t="s">
        <v>904</v>
      </c>
      <c r="G180" s="42"/>
      <c r="H180" s="42"/>
      <c r="I180" s="234"/>
      <c r="J180" s="42"/>
      <c r="K180" s="42"/>
      <c r="L180" s="46"/>
      <c r="M180" s="235"/>
      <c r="N180" s="236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8" t="s">
        <v>744</v>
      </c>
      <c r="AU180" s="18" t="s">
        <v>84</v>
      </c>
    </row>
    <row r="181" s="2" customFormat="1" ht="16.5" customHeight="1">
      <c r="A181" s="40"/>
      <c r="B181" s="41"/>
      <c r="C181" s="212" t="s">
        <v>317</v>
      </c>
      <c r="D181" s="212" t="s">
        <v>163</v>
      </c>
      <c r="E181" s="213" t="s">
        <v>905</v>
      </c>
      <c r="F181" s="214" t="s">
        <v>906</v>
      </c>
      <c r="G181" s="215" t="s">
        <v>166</v>
      </c>
      <c r="H181" s="216">
        <v>1</v>
      </c>
      <c r="I181" s="217"/>
      <c r="J181" s="218">
        <f>ROUND(I181*H181,2)</f>
        <v>0</v>
      </c>
      <c r="K181" s="214" t="s">
        <v>32</v>
      </c>
      <c r="L181" s="46"/>
      <c r="M181" s="219" t="s">
        <v>32</v>
      </c>
      <c r="N181" s="220" t="s">
        <v>48</v>
      </c>
      <c r="O181" s="86"/>
      <c r="P181" s="221">
        <f>O181*H181</f>
        <v>0</v>
      </c>
      <c r="Q181" s="221">
        <v>0</v>
      </c>
      <c r="R181" s="221">
        <f>Q181*H181</f>
        <v>0</v>
      </c>
      <c r="S181" s="221">
        <v>0</v>
      </c>
      <c r="T181" s="222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3" t="s">
        <v>167</v>
      </c>
      <c r="AT181" s="223" t="s">
        <v>163</v>
      </c>
      <c r="AU181" s="223" t="s">
        <v>84</v>
      </c>
      <c r="AY181" s="18" t="s">
        <v>162</v>
      </c>
      <c r="BE181" s="224">
        <f>IF(N181="základní",J181,0)</f>
        <v>0</v>
      </c>
      <c r="BF181" s="224">
        <f>IF(N181="snížená",J181,0)</f>
        <v>0</v>
      </c>
      <c r="BG181" s="224">
        <f>IF(N181="zákl. přenesená",J181,0)</f>
        <v>0</v>
      </c>
      <c r="BH181" s="224">
        <f>IF(N181="sníž. přenesená",J181,0)</f>
        <v>0</v>
      </c>
      <c r="BI181" s="224">
        <f>IF(N181="nulová",J181,0)</f>
        <v>0</v>
      </c>
      <c r="BJ181" s="18" t="s">
        <v>84</v>
      </c>
      <c r="BK181" s="224">
        <f>ROUND(I181*H181,2)</f>
        <v>0</v>
      </c>
      <c r="BL181" s="18" t="s">
        <v>167</v>
      </c>
      <c r="BM181" s="223" t="s">
        <v>907</v>
      </c>
    </row>
    <row r="182" s="2" customFormat="1">
      <c r="A182" s="40"/>
      <c r="B182" s="41"/>
      <c r="C182" s="42"/>
      <c r="D182" s="232" t="s">
        <v>744</v>
      </c>
      <c r="E182" s="42"/>
      <c r="F182" s="233" t="s">
        <v>908</v>
      </c>
      <c r="G182" s="42"/>
      <c r="H182" s="42"/>
      <c r="I182" s="234"/>
      <c r="J182" s="42"/>
      <c r="K182" s="42"/>
      <c r="L182" s="46"/>
      <c r="M182" s="235"/>
      <c r="N182" s="236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8" t="s">
        <v>744</v>
      </c>
      <c r="AU182" s="18" t="s">
        <v>84</v>
      </c>
    </row>
    <row r="183" s="2" customFormat="1" ht="16.5" customHeight="1">
      <c r="A183" s="40"/>
      <c r="B183" s="41"/>
      <c r="C183" s="212" t="s">
        <v>321</v>
      </c>
      <c r="D183" s="212" t="s">
        <v>163</v>
      </c>
      <c r="E183" s="213" t="s">
        <v>909</v>
      </c>
      <c r="F183" s="214" t="s">
        <v>910</v>
      </c>
      <c r="G183" s="215" t="s">
        <v>166</v>
      </c>
      <c r="H183" s="216">
        <v>1</v>
      </c>
      <c r="I183" s="217"/>
      <c r="J183" s="218">
        <f>ROUND(I183*H183,2)</f>
        <v>0</v>
      </c>
      <c r="K183" s="214" t="s">
        <v>32</v>
      </c>
      <c r="L183" s="46"/>
      <c r="M183" s="219" t="s">
        <v>32</v>
      </c>
      <c r="N183" s="220" t="s">
        <v>48</v>
      </c>
      <c r="O183" s="86"/>
      <c r="P183" s="221">
        <f>O183*H183</f>
        <v>0</v>
      </c>
      <c r="Q183" s="221">
        <v>0</v>
      </c>
      <c r="R183" s="221">
        <f>Q183*H183</f>
        <v>0</v>
      </c>
      <c r="S183" s="221">
        <v>0</v>
      </c>
      <c r="T183" s="222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3" t="s">
        <v>167</v>
      </c>
      <c r="AT183" s="223" t="s">
        <v>163</v>
      </c>
      <c r="AU183" s="223" t="s">
        <v>84</v>
      </c>
      <c r="AY183" s="18" t="s">
        <v>162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18" t="s">
        <v>84</v>
      </c>
      <c r="BK183" s="224">
        <f>ROUND(I183*H183,2)</f>
        <v>0</v>
      </c>
      <c r="BL183" s="18" t="s">
        <v>167</v>
      </c>
      <c r="BM183" s="223" t="s">
        <v>911</v>
      </c>
    </row>
    <row r="184" s="2" customFormat="1">
      <c r="A184" s="40"/>
      <c r="B184" s="41"/>
      <c r="C184" s="42"/>
      <c r="D184" s="232" t="s">
        <v>744</v>
      </c>
      <c r="E184" s="42"/>
      <c r="F184" s="233" t="s">
        <v>912</v>
      </c>
      <c r="G184" s="42"/>
      <c r="H184" s="42"/>
      <c r="I184" s="234"/>
      <c r="J184" s="42"/>
      <c r="K184" s="42"/>
      <c r="L184" s="46"/>
      <c r="M184" s="235"/>
      <c r="N184" s="236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8" t="s">
        <v>744</v>
      </c>
      <c r="AU184" s="18" t="s">
        <v>84</v>
      </c>
    </row>
    <row r="185" s="2" customFormat="1">
      <c r="A185" s="40"/>
      <c r="B185" s="41"/>
      <c r="C185" s="212" t="s">
        <v>323</v>
      </c>
      <c r="D185" s="212" t="s">
        <v>163</v>
      </c>
      <c r="E185" s="213" t="s">
        <v>913</v>
      </c>
      <c r="F185" s="214" t="s">
        <v>540</v>
      </c>
      <c r="G185" s="215" t="s">
        <v>166</v>
      </c>
      <c r="H185" s="216">
        <v>1</v>
      </c>
      <c r="I185" s="217"/>
      <c r="J185" s="218">
        <f>ROUND(I185*H185,2)</f>
        <v>0</v>
      </c>
      <c r="K185" s="214" t="s">
        <v>32</v>
      </c>
      <c r="L185" s="46"/>
      <c r="M185" s="219" t="s">
        <v>32</v>
      </c>
      <c r="N185" s="220" t="s">
        <v>48</v>
      </c>
      <c r="O185" s="86"/>
      <c r="P185" s="221">
        <f>O185*H185</f>
        <v>0</v>
      </c>
      <c r="Q185" s="221">
        <v>0</v>
      </c>
      <c r="R185" s="221">
        <f>Q185*H185</f>
        <v>0</v>
      </c>
      <c r="S185" s="221">
        <v>0</v>
      </c>
      <c r="T185" s="222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3" t="s">
        <v>167</v>
      </c>
      <c r="AT185" s="223" t="s">
        <v>163</v>
      </c>
      <c r="AU185" s="223" t="s">
        <v>84</v>
      </c>
      <c r="AY185" s="18" t="s">
        <v>162</v>
      </c>
      <c r="BE185" s="224">
        <f>IF(N185="základní",J185,0)</f>
        <v>0</v>
      </c>
      <c r="BF185" s="224">
        <f>IF(N185="snížená",J185,0)</f>
        <v>0</v>
      </c>
      <c r="BG185" s="224">
        <f>IF(N185="zákl. přenesená",J185,0)</f>
        <v>0</v>
      </c>
      <c r="BH185" s="224">
        <f>IF(N185="sníž. přenesená",J185,0)</f>
        <v>0</v>
      </c>
      <c r="BI185" s="224">
        <f>IF(N185="nulová",J185,0)</f>
        <v>0</v>
      </c>
      <c r="BJ185" s="18" t="s">
        <v>84</v>
      </c>
      <c r="BK185" s="224">
        <f>ROUND(I185*H185,2)</f>
        <v>0</v>
      </c>
      <c r="BL185" s="18" t="s">
        <v>167</v>
      </c>
      <c r="BM185" s="223" t="s">
        <v>914</v>
      </c>
    </row>
    <row r="186" s="2" customFormat="1">
      <c r="A186" s="40"/>
      <c r="B186" s="41"/>
      <c r="C186" s="42"/>
      <c r="D186" s="232" t="s">
        <v>744</v>
      </c>
      <c r="E186" s="42"/>
      <c r="F186" s="233" t="s">
        <v>915</v>
      </c>
      <c r="G186" s="42"/>
      <c r="H186" s="42"/>
      <c r="I186" s="234"/>
      <c r="J186" s="42"/>
      <c r="K186" s="42"/>
      <c r="L186" s="46"/>
      <c r="M186" s="235"/>
      <c r="N186" s="236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8" t="s">
        <v>744</v>
      </c>
      <c r="AU186" s="18" t="s">
        <v>84</v>
      </c>
    </row>
    <row r="187" s="2" customFormat="1" ht="16.5" customHeight="1">
      <c r="A187" s="40"/>
      <c r="B187" s="41"/>
      <c r="C187" s="212" t="s">
        <v>327</v>
      </c>
      <c r="D187" s="212" t="s">
        <v>163</v>
      </c>
      <c r="E187" s="213" t="s">
        <v>916</v>
      </c>
      <c r="F187" s="214" t="s">
        <v>917</v>
      </c>
      <c r="G187" s="215" t="s">
        <v>166</v>
      </c>
      <c r="H187" s="216">
        <v>1</v>
      </c>
      <c r="I187" s="217"/>
      <c r="J187" s="218">
        <f>ROUND(I187*H187,2)</f>
        <v>0</v>
      </c>
      <c r="K187" s="214" t="s">
        <v>32</v>
      </c>
      <c r="L187" s="46"/>
      <c r="M187" s="219" t="s">
        <v>32</v>
      </c>
      <c r="N187" s="220" t="s">
        <v>48</v>
      </c>
      <c r="O187" s="86"/>
      <c r="P187" s="221">
        <f>O187*H187</f>
        <v>0</v>
      </c>
      <c r="Q187" s="221">
        <v>0</v>
      </c>
      <c r="R187" s="221">
        <f>Q187*H187</f>
        <v>0</v>
      </c>
      <c r="S187" s="221">
        <v>0</v>
      </c>
      <c r="T187" s="222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23" t="s">
        <v>167</v>
      </c>
      <c r="AT187" s="223" t="s">
        <v>163</v>
      </c>
      <c r="AU187" s="223" t="s">
        <v>84</v>
      </c>
      <c r="AY187" s="18" t="s">
        <v>162</v>
      </c>
      <c r="BE187" s="224">
        <f>IF(N187="základní",J187,0)</f>
        <v>0</v>
      </c>
      <c r="BF187" s="224">
        <f>IF(N187="snížená",J187,0)</f>
        <v>0</v>
      </c>
      <c r="BG187" s="224">
        <f>IF(N187="zákl. přenesená",J187,0)</f>
        <v>0</v>
      </c>
      <c r="BH187" s="224">
        <f>IF(N187="sníž. přenesená",J187,0)</f>
        <v>0</v>
      </c>
      <c r="BI187" s="224">
        <f>IF(N187="nulová",J187,0)</f>
        <v>0</v>
      </c>
      <c r="BJ187" s="18" t="s">
        <v>84</v>
      </c>
      <c r="BK187" s="224">
        <f>ROUND(I187*H187,2)</f>
        <v>0</v>
      </c>
      <c r="BL187" s="18" t="s">
        <v>167</v>
      </c>
      <c r="BM187" s="223" t="s">
        <v>918</v>
      </c>
    </row>
    <row r="188" s="2" customFormat="1">
      <c r="A188" s="40"/>
      <c r="B188" s="41"/>
      <c r="C188" s="42"/>
      <c r="D188" s="232" t="s">
        <v>744</v>
      </c>
      <c r="E188" s="42"/>
      <c r="F188" s="233" t="s">
        <v>919</v>
      </c>
      <c r="G188" s="42"/>
      <c r="H188" s="42"/>
      <c r="I188" s="234"/>
      <c r="J188" s="42"/>
      <c r="K188" s="42"/>
      <c r="L188" s="46"/>
      <c r="M188" s="235"/>
      <c r="N188" s="236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8" t="s">
        <v>744</v>
      </c>
      <c r="AU188" s="18" t="s">
        <v>84</v>
      </c>
    </row>
    <row r="189" s="2" customFormat="1">
      <c r="A189" s="40"/>
      <c r="B189" s="41"/>
      <c r="C189" s="212" t="s">
        <v>331</v>
      </c>
      <c r="D189" s="212" t="s">
        <v>163</v>
      </c>
      <c r="E189" s="213" t="s">
        <v>920</v>
      </c>
      <c r="F189" s="214" t="s">
        <v>921</v>
      </c>
      <c r="G189" s="215" t="s">
        <v>166</v>
      </c>
      <c r="H189" s="216">
        <v>1</v>
      </c>
      <c r="I189" s="217"/>
      <c r="J189" s="218">
        <f>ROUND(I189*H189,2)</f>
        <v>0</v>
      </c>
      <c r="K189" s="214" t="s">
        <v>32</v>
      </c>
      <c r="L189" s="46"/>
      <c r="M189" s="219" t="s">
        <v>32</v>
      </c>
      <c r="N189" s="220" t="s">
        <v>48</v>
      </c>
      <c r="O189" s="86"/>
      <c r="P189" s="221">
        <f>O189*H189</f>
        <v>0</v>
      </c>
      <c r="Q189" s="221">
        <v>0</v>
      </c>
      <c r="R189" s="221">
        <f>Q189*H189</f>
        <v>0</v>
      </c>
      <c r="S189" s="221">
        <v>0</v>
      </c>
      <c r="T189" s="222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3" t="s">
        <v>167</v>
      </c>
      <c r="AT189" s="223" t="s">
        <v>163</v>
      </c>
      <c r="AU189" s="223" t="s">
        <v>84</v>
      </c>
      <c r="AY189" s="18" t="s">
        <v>162</v>
      </c>
      <c r="BE189" s="224">
        <f>IF(N189="základní",J189,0)</f>
        <v>0</v>
      </c>
      <c r="BF189" s="224">
        <f>IF(N189="snížená",J189,0)</f>
        <v>0</v>
      </c>
      <c r="BG189" s="224">
        <f>IF(N189="zákl. přenesená",J189,0)</f>
        <v>0</v>
      </c>
      <c r="BH189" s="224">
        <f>IF(N189="sníž. přenesená",J189,0)</f>
        <v>0</v>
      </c>
      <c r="BI189" s="224">
        <f>IF(N189="nulová",J189,0)</f>
        <v>0</v>
      </c>
      <c r="BJ189" s="18" t="s">
        <v>84</v>
      </c>
      <c r="BK189" s="224">
        <f>ROUND(I189*H189,2)</f>
        <v>0</v>
      </c>
      <c r="BL189" s="18" t="s">
        <v>167</v>
      </c>
      <c r="BM189" s="223" t="s">
        <v>922</v>
      </c>
    </row>
    <row r="190" s="2" customFormat="1">
      <c r="A190" s="40"/>
      <c r="B190" s="41"/>
      <c r="C190" s="42"/>
      <c r="D190" s="232" t="s">
        <v>744</v>
      </c>
      <c r="E190" s="42"/>
      <c r="F190" s="233" t="s">
        <v>923</v>
      </c>
      <c r="G190" s="42"/>
      <c r="H190" s="42"/>
      <c r="I190" s="234"/>
      <c r="J190" s="42"/>
      <c r="K190" s="42"/>
      <c r="L190" s="46"/>
      <c r="M190" s="235"/>
      <c r="N190" s="236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8" t="s">
        <v>744</v>
      </c>
      <c r="AU190" s="18" t="s">
        <v>84</v>
      </c>
    </row>
    <row r="191" s="2" customFormat="1" ht="21.75" customHeight="1">
      <c r="A191" s="40"/>
      <c r="B191" s="41"/>
      <c r="C191" s="212" t="s">
        <v>335</v>
      </c>
      <c r="D191" s="212" t="s">
        <v>163</v>
      </c>
      <c r="E191" s="213" t="s">
        <v>924</v>
      </c>
      <c r="F191" s="214" t="s">
        <v>925</v>
      </c>
      <c r="G191" s="215" t="s">
        <v>166</v>
      </c>
      <c r="H191" s="216">
        <v>1</v>
      </c>
      <c r="I191" s="217"/>
      <c r="J191" s="218">
        <f>ROUND(I191*H191,2)</f>
        <v>0</v>
      </c>
      <c r="K191" s="214" t="s">
        <v>32</v>
      </c>
      <c r="L191" s="46"/>
      <c r="M191" s="219" t="s">
        <v>32</v>
      </c>
      <c r="N191" s="220" t="s">
        <v>48</v>
      </c>
      <c r="O191" s="86"/>
      <c r="P191" s="221">
        <f>O191*H191</f>
        <v>0</v>
      </c>
      <c r="Q191" s="221">
        <v>0</v>
      </c>
      <c r="R191" s="221">
        <f>Q191*H191</f>
        <v>0</v>
      </c>
      <c r="S191" s="221">
        <v>0</v>
      </c>
      <c r="T191" s="222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23" t="s">
        <v>167</v>
      </c>
      <c r="AT191" s="223" t="s">
        <v>163</v>
      </c>
      <c r="AU191" s="223" t="s">
        <v>84</v>
      </c>
      <c r="AY191" s="18" t="s">
        <v>162</v>
      </c>
      <c r="BE191" s="224">
        <f>IF(N191="základní",J191,0)</f>
        <v>0</v>
      </c>
      <c r="BF191" s="224">
        <f>IF(N191="snížená",J191,0)</f>
        <v>0</v>
      </c>
      <c r="BG191" s="224">
        <f>IF(N191="zákl. přenesená",J191,0)</f>
        <v>0</v>
      </c>
      <c r="BH191" s="224">
        <f>IF(N191="sníž. přenesená",J191,0)</f>
        <v>0</v>
      </c>
      <c r="BI191" s="224">
        <f>IF(N191="nulová",J191,0)</f>
        <v>0</v>
      </c>
      <c r="BJ191" s="18" t="s">
        <v>84</v>
      </c>
      <c r="BK191" s="224">
        <f>ROUND(I191*H191,2)</f>
        <v>0</v>
      </c>
      <c r="BL191" s="18" t="s">
        <v>167</v>
      </c>
      <c r="BM191" s="223" t="s">
        <v>926</v>
      </c>
    </row>
    <row r="192" s="2" customFormat="1">
      <c r="A192" s="40"/>
      <c r="B192" s="41"/>
      <c r="C192" s="42"/>
      <c r="D192" s="232" t="s">
        <v>744</v>
      </c>
      <c r="E192" s="42"/>
      <c r="F192" s="233" t="s">
        <v>927</v>
      </c>
      <c r="G192" s="42"/>
      <c r="H192" s="42"/>
      <c r="I192" s="234"/>
      <c r="J192" s="42"/>
      <c r="K192" s="42"/>
      <c r="L192" s="46"/>
      <c r="M192" s="235"/>
      <c r="N192" s="236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8" t="s">
        <v>744</v>
      </c>
      <c r="AU192" s="18" t="s">
        <v>84</v>
      </c>
    </row>
    <row r="193" s="2" customFormat="1" ht="16.5" customHeight="1">
      <c r="A193" s="40"/>
      <c r="B193" s="41"/>
      <c r="C193" s="212" t="s">
        <v>341</v>
      </c>
      <c r="D193" s="212" t="s">
        <v>163</v>
      </c>
      <c r="E193" s="213" t="s">
        <v>928</v>
      </c>
      <c r="F193" s="214" t="s">
        <v>929</v>
      </c>
      <c r="G193" s="215" t="s">
        <v>166</v>
      </c>
      <c r="H193" s="216">
        <v>1</v>
      </c>
      <c r="I193" s="217"/>
      <c r="J193" s="218">
        <f>ROUND(I193*H193,2)</f>
        <v>0</v>
      </c>
      <c r="K193" s="214" t="s">
        <v>32</v>
      </c>
      <c r="L193" s="46"/>
      <c r="M193" s="219" t="s">
        <v>32</v>
      </c>
      <c r="N193" s="220" t="s">
        <v>48</v>
      </c>
      <c r="O193" s="86"/>
      <c r="P193" s="221">
        <f>O193*H193</f>
        <v>0</v>
      </c>
      <c r="Q193" s="221">
        <v>0</v>
      </c>
      <c r="R193" s="221">
        <f>Q193*H193</f>
        <v>0</v>
      </c>
      <c r="S193" s="221">
        <v>0</v>
      </c>
      <c r="T193" s="222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3" t="s">
        <v>167</v>
      </c>
      <c r="AT193" s="223" t="s">
        <v>163</v>
      </c>
      <c r="AU193" s="223" t="s">
        <v>84</v>
      </c>
      <c r="AY193" s="18" t="s">
        <v>162</v>
      </c>
      <c r="BE193" s="224">
        <f>IF(N193="základní",J193,0)</f>
        <v>0</v>
      </c>
      <c r="BF193" s="224">
        <f>IF(N193="snížená",J193,0)</f>
        <v>0</v>
      </c>
      <c r="BG193" s="224">
        <f>IF(N193="zákl. přenesená",J193,0)</f>
        <v>0</v>
      </c>
      <c r="BH193" s="224">
        <f>IF(N193="sníž. přenesená",J193,0)</f>
        <v>0</v>
      </c>
      <c r="BI193" s="224">
        <f>IF(N193="nulová",J193,0)</f>
        <v>0</v>
      </c>
      <c r="BJ193" s="18" t="s">
        <v>84</v>
      </c>
      <c r="BK193" s="224">
        <f>ROUND(I193*H193,2)</f>
        <v>0</v>
      </c>
      <c r="BL193" s="18" t="s">
        <v>167</v>
      </c>
      <c r="BM193" s="223" t="s">
        <v>930</v>
      </c>
    </row>
    <row r="194" s="2" customFormat="1">
      <c r="A194" s="40"/>
      <c r="B194" s="41"/>
      <c r="C194" s="42"/>
      <c r="D194" s="232" t="s">
        <v>744</v>
      </c>
      <c r="E194" s="42"/>
      <c r="F194" s="233" t="s">
        <v>931</v>
      </c>
      <c r="G194" s="42"/>
      <c r="H194" s="42"/>
      <c r="I194" s="234"/>
      <c r="J194" s="42"/>
      <c r="K194" s="42"/>
      <c r="L194" s="46"/>
      <c r="M194" s="235"/>
      <c r="N194" s="236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8" t="s">
        <v>744</v>
      </c>
      <c r="AU194" s="18" t="s">
        <v>84</v>
      </c>
    </row>
    <row r="195" s="2" customFormat="1" ht="16.5" customHeight="1">
      <c r="A195" s="40"/>
      <c r="B195" s="41"/>
      <c r="C195" s="212" t="s">
        <v>347</v>
      </c>
      <c r="D195" s="212" t="s">
        <v>163</v>
      </c>
      <c r="E195" s="213" t="s">
        <v>932</v>
      </c>
      <c r="F195" s="214" t="s">
        <v>933</v>
      </c>
      <c r="G195" s="215" t="s">
        <v>166</v>
      </c>
      <c r="H195" s="216">
        <v>1</v>
      </c>
      <c r="I195" s="217"/>
      <c r="J195" s="218">
        <f>ROUND(I195*H195,2)</f>
        <v>0</v>
      </c>
      <c r="K195" s="214" t="s">
        <v>32</v>
      </c>
      <c r="L195" s="46"/>
      <c r="M195" s="219" t="s">
        <v>32</v>
      </c>
      <c r="N195" s="220" t="s">
        <v>48</v>
      </c>
      <c r="O195" s="86"/>
      <c r="P195" s="221">
        <f>O195*H195</f>
        <v>0</v>
      </c>
      <c r="Q195" s="221">
        <v>0</v>
      </c>
      <c r="R195" s="221">
        <f>Q195*H195</f>
        <v>0</v>
      </c>
      <c r="S195" s="221">
        <v>0</v>
      </c>
      <c r="T195" s="222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3" t="s">
        <v>167</v>
      </c>
      <c r="AT195" s="223" t="s">
        <v>163</v>
      </c>
      <c r="AU195" s="223" t="s">
        <v>84</v>
      </c>
      <c r="AY195" s="18" t="s">
        <v>162</v>
      </c>
      <c r="BE195" s="224">
        <f>IF(N195="základní",J195,0)</f>
        <v>0</v>
      </c>
      <c r="BF195" s="224">
        <f>IF(N195="snížená",J195,0)</f>
        <v>0</v>
      </c>
      <c r="BG195" s="224">
        <f>IF(N195="zákl. přenesená",J195,0)</f>
        <v>0</v>
      </c>
      <c r="BH195" s="224">
        <f>IF(N195="sníž. přenesená",J195,0)</f>
        <v>0</v>
      </c>
      <c r="BI195" s="224">
        <f>IF(N195="nulová",J195,0)</f>
        <v>0</v>
      </c>
      <c r="BJ195" s="18" t="s">
        <v>84</v>
      </c>
      <c r="BK195" s="224">
        <f>ROUND(I195*H195,2)</f>
        <v>0</v>
      </c>
      <c r="BL195" s="18" t="s">
        <v>167</v>
      </c>
      <c r="BM195" s="223" t="s">
        <v>934</v>
      </c>
    </row>
    <row r="196" s="2" customFormat="1" ht="16.5" customHeight="1">
      <c r="A196" s="40"/>
      <c r="B196" s="41"/>
      <c r="C196" s="212" t="s">
        <v>351</v>
      </c>
      <c r="D196" s="212" t="s">
        <v>163</v>
      </c>
      <c r="E196" s="213" t="s">
        <v>282</v>
      </c>
      <c r="F196" s="214" t="s">
        <v>935</v>
      </c>
      <c r="G196" s="215" t="s">
        <v>936</v>
      </c>
      <c r="H196" s="216">
        <v>2</v>
      </c>
      <c r="I196" s="217"/>
      <c r="J196" s="218">
        <f>ROUND(I196*H196,2)</f>
        <v>0</v>
      </c>
      <c r="K196" s="214" t="s">
        <v>32</v>
      </c>
      <c r="L196" s="46"/>
      <c r="M196" s="227" t="s">
        <v>32</v>
      </c>
      <c r="N196" s="228" t="s">
        <v>48</v>
      </c>
      <c r="O196" s="229"/>
      <c r="P196" s="230">
        <f>O196*H196</f>
        <v>0</v>
      </c>
      <c r="Q196" s="230">
        <v>0</v>
      </c>
      <c r="R196" s="230">
        <f>Q196*H196</f>
        <v>0</v>
      </c>
      <c r="S196" s="230">
        <v>0</v>
      </c>
      <c r="T196" s="231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3" t="s">
        <v>167</v>
      </c>
      <c r="AT196" s="223" t="s">
        <v>163</v>
      </c>
      <c r="AU196" s="223" t="s">
        <v>84</v>
      </c>
      <c r="AY196" s="18" t="s">
        <v>162</v>
      </c>
      <c r="BE196" s="224">
        <f>IF(N196="základní",J196,0)</f>
        <v>0</v>
      </c>
      <c r="BF196" s="224">
        <f>IF(N196="snížená",J196,0)</f>
        <v>0</v>
      </c>
      <c r="BG196" s="224">
        <f>IF(N196="zákl. přenesená",J196,0)</f>
        <v>0</v>
      </c>
      <c r="BH196" s="224">
        <f>IF(N196="sníž. přenesená",J196,0)</f>
        <v>0</v>
      </c>
      <c r="BI196" s="224">
        <f>IF(N196="nulová",J196,0)</f>
        <v>0</v>
      </c>
      <c r="BJ196" s="18" t="s">
        <v>84</v>
      </c>
      <c r="BK196" s="224">
        <f>ROUND(I196*H196,2)</f>
        <v>0</v>
      </c>
      <c r="BL196" s="18" t="s">
        <v>167</v>
      </c>
      <c r="BM196" s="223" t="s">
        <v>937</v>
      </c>
    </row>
    <row r="197" s="2" customFormat="1" ht="6.96" customHeight="1">
      <c r="A197" s="40"/>
      <c r="B197" s="61"/>
      <c r="C197" s="62"/>
      <c r="D197" s="62"/>
      <c r="E197" s="62"/>
      <c r="F197" s="62"/>
      <c r="G197" s="62"/>
      <c r="H197" s="62"/>
      <c r="I197" s="62"/>
      <c r="J197" s="62"/>
      <c r="K197" s="62"/>
      <c r="L197" s="46"/>
      <c r="M197" s="40"/>
      <c r="O197" s="40"/>
      <c r="P197" s="40"/>
      <c r="Q197" s="40"/>
      <c r="R197" s="40"/>
      <c r="S197" s="40"/>
      <c r="T197" s="40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</row>
  </sheetData>
  <sheetProtection sheet="1" autoFilter="0" formatColumns="0" formatRows="0" objects="1" scenarios="1" spinCount="100000" saltValue="71gObcdCL8UfTt7tVvStDQq+zdhuFZJAYnmSnvFcblxh5Dfebeo8YyedwVUL5r4OERgzRMAw7CnuxH5N/L2TBQ==" hashValue="yO4Mu/kY9sV8i+izxLssXDCgn5EiKR3hL7zqk3ABQhMNnKvWD/C1HpVUNLymWUsajj9Uvzuu1B4q5oDZIe1DJg==" algorithmName="SHA-512" password="CC35"/>
  <autoFilter ref="C90:K19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86</v>
      </c>
    </row>
    <row r="4" s="1" customFormat="1" ht="24.96" customHeight="1">
      <c r="B4" s="21"/>
      <c r="D4" s="142" t="s">
        <v>110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Energeticky úsporná opatření ZŠ Podmostní 1</v>
      </c>
      <c r="F7" s="144"/>
      <c r="G7" s="144"/>
      <c r="H7" s="144"/>
      <c r="L7" s="21"/>
    </row>
    <row r="8" s="1" customFormat="1" ht="12" customHeight="1">
      <c r="B8" s="21"/>
      <c r="D8" s="144" t="s">
        <v>111</v>
      </c>
      <c r="L8" s="21"/>
    </row>
    <row r="9" s="2" customFormat="1" ht="16.5" customHeight="1">
      <c r="A9" s="40"/>
      <c r="B9" s="46"/>
      <c r="C9" s="40"/>
      <c r="D9" s="40"/>
      <c r="E9" s="145" t="s">
        <v>112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113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938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32</v>
      </c>
      <c r="G13" s="40"/>
      <c r="H13" s="40"/>
      <c r="I13" s="144" t="s">
        <v>20</v>
      </c>
      <c r="J13" s="135" t="s">
        <v>32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22</v>
      </c>
      <c r="E14" s="40"/>
      <c r="F14" s="135" t="s">
        <v>115</v>
      </c>
      <c r="G14" s="40"/>
      <c r="H14" s="40"/>
      <c r="I14" s="144" t="s">
        <v>24</v>
      </c>
      <c r="J14" s="148" t="str">
        <f>'Rekapitulace stavby'!AN8</f>
        <v>12. 12. 2020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30</v>
      </c>
      <c r="E16" s="40"/>
      <c r="F16" s="40"/>
      <c r="G16" s="40"/>
      <c r="H16" s="40"/>
      <c r="I16" s="144" t="s">
        <v>31</v>
      </c>
      <c r="J16" s="135" t="str">
        <f>IF('Rekapitulace stavby'!AN10="","",'Rekapitulace stavby'!AN10)</f>
        <v/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>Krajský úřad Plzeňského kraje</v>
      </c>
      <c r="F17" s="40"/>
      <c r="G17" s="40"/>
      <c r="H17" s="40"/>
      <c r="I17" s="144" t="s">
        <v>34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35</v>
      </c>
      <c r="E19" s="40"/>
      <c r="F19" s="40"/>
      <c r="G19" s="40"/>
      <c r="H19" s="40"/>
      <c r="I19" s="144" t="s">
        <v>31</v>
      </c>
      <c r="J19" s="34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35"/>
      <c r="G20" s="135"/>
      <c r="H20" s="135"/>
      <c r="I20" s="144" t="s">
        <v>34</v>
      </c>
      <c r="J20" s="34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37</v>
      </c>
      <c r="E22" s="40"/>
      <c r="F22" s="40"/>
      <c r="G22" s="40"/>
      <c r="H22" s="40"/>
      <c r="I22" s="144" t="s">
        <v>31</v>
      </c>
      <c r="J22" s="135" t="str">
        <f>IF('Rekapitulace stavby'!AN16="","",'Rekapitulace stavby'!AN16)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>Area Projekt</v>
      </c>
      <c r="F23" s="40"/>
      <c r="G23" s="40"/>
      <c r="H23" s="40"/>
      <c r="I23" s="144" t="s">
        <v>34</v>
      </c>
      <c r="J23" s="135" t="str">
        <f>IF('Rekapitulace stavby'!AN17="","",'Rekapitulace stavby'!AN17)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40</v>
      </c>
      <c r="E25" s="40"/>
      <c r="F25" s="40"/>
      <c r="G25" s="40"/>
      <c r="H25" s="40"/>
      <c r="I25" s="144" t="s">
        <v>31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>Area Projekt</v>
      </c>
      <c r="F26" s="40"/>
      <c r="G26" s="40"/>
      <c r="H26" s="40"/>
      <c r="I26" s="144" t="s">
        <v>34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41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32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43</v>
      </c>
      <c r="E32" s="40"/>
      <c r="F32" s="40"/>
      <c r="G32" s="40"/>
      <c r="H32" s="40"/>
      <c r="I32" s="40"/>
      <c r="J32" s="155">
        <f>ROUND(J93,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45</v>
      </c>
      <c r="G34" s="40"/>
      <c r="H34" s="40"/>
      <c r="I34" s="156" t="s">
        <v>44</v>
      </c>
      <c r="J34" s="156" t="s">
        <v>46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47</v>
      </c>
      <c r="E35" s="144" t="s">
        <v>48</v>
      </c>
      <c r="F35" s="158">
        <f>ROUND((SUM(BE93:BE206)),  2)</f>
        <v>0</v>
      </c>
      <c r="G35" s="40"/>
      <c r="H35" s="40"/>
      <c r="I35" s="159">
        <v>0.20999999999999999</v>
      </c>
      <c r="J35" s="158">
        <f>ROUND(((SUM(BE93:BE206))*I35),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49</v>
      </c>
      <c r="F36" s="158">
        <f>ROUND((SUM(BF93:BF206)),  2)</f>
        <v>0</v>
      </c>
      <c r="G36" s="40"/>
      <c r="H36" s="40"/>
      <c r="I36" s="159">
        <v>0.14999999999999999</v>
      </c>
      <c r="J36" s="158">
        <f>ROUND(((SUM(BF93:BF206))*I36),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50</v>
      </c>
      <c r="F37" s="158">
        <f>ROUND((SUM(BG93:BG206)),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51</v>
      </c>
      <c r="F38" s="158">
        <f>ROUND((SUM(BH93:BH206)),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52</v>
      </c>
      <c r="F39" s="158">
        <f>ROUND((SUM(BI93:BI206)),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53</v>
      </c>
      <c r="E41" s="162"/>
      <c r="F41" s="162"/>
      <c r="G41" s="163" t="s">
        <v>54</v>
      </c>
      <c r="H41" s="164" t="s">
        <v>55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4" t="s">
        <v>117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Energeticky úsporná opatření ZŠ Podmostní 1</v>
      </c>
      <c r="F50" s="33"/>
      <c r="G50" s="33"/>
      <c r="H50" s="33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2"/>
      <c r="C51" s="33" t="s">
        <v>111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40"/>
      <c r="B52" s="41"/>
      <c r="C52" s="42"/>
      <c r="D52" s="42"/>
      <c r="E52" s="171" t="s">
        <v>112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3" t="s">
        <v>113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03 - M+R a elektroinstalace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3" t="s">
        <v>22</v>
      </c>
      <c r="D56" s="42"/>
      <c r="E56" s="42"/>
      <c r="F56" s="28" t="str">
        <f>F14</f>
        <v xml:space="preserve"> </v>
      </c>
      <c r="G56" s="42"/>
      <c r="H56" s="42"/>
      <c r="I56" s="33" t="s">
        <v>24</v>
      </c>
      <c r="J56" s="74" t="str">
        <f>IF(J14="","",J14)</f>
        <v>12. 12. 2020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3" t="s">
        <v>30</v>
      </c>
      <c r="D58" s="42"/>
      <c r="E58" s="42"/>
      <c r="F58" s="28" t="str">
        <f>E17</f>
        <v>Krajský úřad Plzeňského kraje</v>
      </c>
      <c r="G58" s="42"/>
      <c r="H58" s="42"/>
      <c r="I58" s="33" t="s">
        <v>37</v>
      </c>
      <c r="J58" s="38" t="str">
        <f>E23</f>
        <v>Area Projekt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3" t="s">
        <v>35</v>
      </c>
      <c r="D59" s="42"/>
      <c r="E59" s="42"/>
      <c r="F59" s="28" t="str">
        <f>IF(E20="","",E20)</f>
        <v>Vyplň údaj</v>
      </c>
      <c r="G59" s="42"/>
      <c r="H59" s="42"/>
      <c r="I59" s="33" t="s">
        <v>40</v>
      </c>
      <c r="J59" s="38" t="str">
        <f>E26</f>
        <v>Area Projekt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118</v>
      </c>
      <c r="D61" s="173"/>
      <c r="E61" s="173"/>
      <c r="F61" s="173"/>
      <c r="G61" s="173"/>
      <c r="H61" s="173"/>
      <c r="I61" s="173"/>
      <c r="J61" s="174" t="s">
        <v>119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75</v>
      </c>
      <c r="D63" s="42"/>
      <c r="E63" s="42"/>
      <c r="F63" s="42"/>
      <c r="G63" s="42"/>
      <c r="H63" s="42"/>
      <c r="I63" s="42"/>
      <c r="J63" s="104">
        <f>J93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8" t="s">
        <v>120</v>
      </c>
    </row>
    <row r="64" s="9" customFormat="1" ht="24.96" customHeight="1">
      <c r="A64" s="9"/>
      <c r="B64" s="176"/>
      <c r="C64" s="177"/>
      <c r="D64" s="178" t="s">
        <v>939</v>
      </c>
      <c r="E64" s="179"/>
      <c r="F64" s="179"/>
      <c r="G64" s="179"/>
      <c r="H64" s="179"/>
      <c r="I64" s="179"/>
      <c r="J64" s="180">
        <f>J94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6"/>
      <c r="C65" s="177"/>
      <c r="D65" s="178" t="s">
        <v>940</v>
      </c>
      <c r="E65" s="179"/>
      <c r="F65" s="179"/>
      <c r="G65" s="179"/>
      <c r="H65" s="179"/>
      <c r="I65" s="179"/>
      <c r="J65" s="180">
        <f>J98</f>
        <v>0</v>
      </c>
      <c r="K65" s="177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6"/>
      <c r="C66" s="177"/>
      <c r="D66" s="178" t="s">
        <v>941</v>
      </c>
      <c r="E66" s="179"/>
      <c r="F66" s="179"/>
      <c r="G66" s="179"/>
      <c r="H66" s="179"/>
      <c r="I66" s="179"/>
      <c r="J66" s="180">
        <f>J103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6"/>
      <c r="C67" s="177"/>
      <c r="D67" s="178" t="s">
        <v>942</v>
      </c>
      <c r="E67" s="179"/>
      <c r="F67" s="179"/>
      <c r="G67" s="179"/>
      <c r="H67" s="179"/>
      <c r="I67" s="179"/>
      <c r="J67" s="180">
        <f>J113</f>
        <v>0</v>
      </c>
      <c r="K67" s="177"/>
      <c r="L67" s="18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6"/>
      <c r="C68" s="177"/>
      <c r="D68" s="178" t="s">
        <v>943</v>
      </c>
      <c r="E68" s="179"/>
      <c r="F68" s="179"/>
      <c r="G68" s="179"/>
      <c r="H68" s="179"/>
      <c r="I68" s="179"/>
      <c r="J68" s="180">
        <f>J131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6"/>
      <c r="C69" s="177"/>
      <c r="D69" s="178" t="s">
        <v>944</v>
      </c>
      <c r="E69" s="179"/>
      <c r="F69" s="179"/>
      <c r="G69" s="179"/>
      <c r="H69" s="179"/>
      <c r="I69" s="179"/>
      <c r="J69" s="180">
        <f>J149</f>
        <v>0</v>
      </c>
      <c r="K69" s="177"/>
      <c r="L69" s="18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6"/>
      <c r="C70" s="177"/>
      <c r="D70" s="178" t="s">
        <v>945</v>
      </c>
      <c r="E70" s="179"/>
      <c r="F70" s="179"/>
      <c r="G70" s="179"/>
      <c r="H70" s="179"/>
      <c r="I70" s="179"/>
      <c r="J70" s="180">
        <f>J165</f>
        <v>0</v>
      </c>
      <c r="K70" s="177"/>
      <c r="L70" s="18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76"/>
      <c r="C71" s="177"/>
      <c r="D71" s="178" t="s">
        <v>946</v>
      </c>
      <c r="E71" s="179"/>
      <c r="F71" s="179"/>
      <c r="G71" s="179"/>
      <c r="H71" s="179"/>
      <c r="I71" s="179"/>
      <c r="J71" s="180">
        <f>J183</f>
        <v>0</v>
      </c>
      <c r="K71" s="177"/>
      <c r="L71" s="18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2" customFormat="1" ht="21.84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7" s="2" customFormat="1" ht="6.96" customHeight="1">
      <c r="A77" s="40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4.96" customHeight="1">
      <c r="A78" s="40"/>
      <c r="B78" s="41"/>
      <c r="C78" s="24" t="s">
        <v>147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3" t="s">
        <v>16</v>
      </c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171" t="str">
        <f>E7</f>
        <v>Energeticky úsporná opatření ZŠ Podmostní 1</v>
      </c>
      <c r="F81" s="33"/>
      <c r="G81" s="33"/>
      <c r="H81" s="33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" customFormat="1" ht="12" customHeight="1">
      <c r="B82" s="22"/>
      <c r="C82" s="33" t="s">
        <v>111</v>
      </c>
      <c r="D82" s="23"/>
      <c r="E82" s="23"/>
      <c r="F82" s="23"/>
      <c r="G82" s="23"/>
      <c r="H82" s="23"/>
      <c r="I82" s="23"/>
      <c r="J82" s="23"/>
      <c r="K82" s="23"/>
      <c r="L82" s="21"/>
    </row>
    <row r="83" s="2" customFormat="1" ht="16.5" customHeight="1">
      <c r="A83" s="40"/>
      <c r="B83" s="41"/>
      <c r="C83" s="42"/>
      <c r="D83" s="42"/>
      <c r="E83" s="171" t="s">
        <v>112</v>
      </c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3" t="s">
        <v>113</v>
      </c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71" t="str">
        <f>E11</f>
        <v>03 - M+R a elektroinstalace</v>
      </c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3" t="s">
        <v>22</v>
      </c>
      <c r="D87" s="42"/>
      <c r="E87" s="42"/>
      <c r="F87" s="28" t="str">
        <f>F14</f>
        <v xml:space="preserve"> </v>
      </c>
      <c r="G87" s="42"/>
      <c r="H87" s="42"/>
      <c r="I87" s="33" t="s">
        <v>24</v>
      </c>
      <c r="J87" s="74" t="str">
        <f>IF(J14="","",J14)</f>
        <v>12. 12. 2020</v>
      </c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3" t="s">
        <v>30</v>
      </c>
      <c r="D89" s="42"/>
      <c r="E89" s="42"/>
      <c r="F89" s="28" t="str">
        <f>E17</f>
        <v>Krajský úřad Plzeňského kraje</v>
      </c>
      <c r="G89" s="42"/>
      <c r="H89" s="42"/>
      <c r="I89" s="33" t="s">
        <v>37</v>
      </c>
      <c r="J89" s="38" t="str">
        <f>E23</f>
        <v>Area Projekt</v>
      </c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3" t="s">
        <v>35</v>
      </c>
      <c r="D90" s="42"/>
      <c r="E90" s="42"/>
      <c r="F90" s="28" t="str">
        <f>IF(E20="","",E20)</f>
        <v>Vyplň údaj</v>
      </c>
      <c r="G90" s="42"/>
      <c r="H90" s="42"/>
      <c r="I90" s="33" t="s">
        <v>40</v>
      </c>
      <c r="J90" s="38" t="str">
        <f>E26</f>
        <v>Area Projekt</v>
      </c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187"/>
      <c r="B92" s="188"/>
      <c r="C92" s="189" t="s">
        <v>148</v>
      </c>
      <c r="D92" s="190" t="s">
        <v>62</v>
      </c>
      <c r="E92" s="190" t="s">
        <v>58</v>
      </c>
      <c r="F92" s="190" t="s">
        <v>59</v>
      </c>
      <c r="G92" s="190" t="s">
        <v>149</v>
      </c>
      <c r="H92" s="190" t="s">
        <v>150</v>
      </c>
      <c r="I92" s="190" t="s">
        <v>151</v>
      </c>
      <c r="J92" s="190" t="s">
        <v>119</v>
      </c>
      <c r="K92" s="191" t="s">
        <v>152</v>
      </c>
      <c r="L92" s="192"/>
      <c r="M92" s="94" t="s">
        <v>32</v>
      </c>
      <c r="N92" s="95" t="s">
        <v>47</v>
      </c>
      <c r="O92" s="95" t="s">
        <v>153</v>
      </c>
      <c r="P92" s="95" t="s">
        <v>154</v>
      </c>
      <c r="Q92" s="95" t="s">
        <v>155</v>
      </c>
      <c r="R92" s="95" t="s">
        <v>156</v>
      </c>
      <c r="S92" s="95" t="s">
        <v>157</v>
      </c>
      <c r="T92" s="96" t="s">
        <v>158</v>
      </c>
      <c r="U92" s="187"/>
      <c r="V92" s="187"/>
      <c r="W92" s="187"/>
      <c r="X92" s="187"/>
      <c r="Y92" s="187"/>
      <c r="Z92" s="187"/>
      <c r="AA92" s="187"/>
      <c r="AB92" s="187"/>
      <c r="AC92" s="187"/>
      <c r="AD92" s="187"/>
      <c r="AE92" s="187"/>
    </row>
    <row r="93" s="2" customFormat="1" ht="22.8" customHeight="1">
      <c r="A93" s="40"/>
      <c r="B93" s="41"/>
      <c r="C93" s="101" t="s">
        <v>159</v>
      </c>
      <c r="D93" s="42"/>
      <c r="E93" s="42"/>
      <c r="F93" s="42"/>
      <c r="G93" s="42"/>
      <c r="H93" s="42"/>
      <c r="I93" s="42"/>
      <c r="J93" s="193">
        <f>BK93</f>
        <v>0</v>
      </c>
      <c r="K93" s="42"/>
      <c r="L93" s="46"/>
      <c r="M93" s="97"/>
      <c r="N93" s="194"/>
      <c r="O93" s="98"/>
      <c r="P93" s="195">
        <f>P94+P98+P103+P113+P131+P149+P165+P183</f>
        <v>0</v>
      </c>
      <c r="Q93" s="98"/>
      <c r="R93" s="195">
        <f>R94+R98+R103+R113+R131+R149+R165+R183</f>
        <v>0</v>
      </c>
      <c r="S93" s="98"/>
      <c r="T93" s="196">
        <f>T94+T98+T103+T113+T131+T149+T165+T183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8" t="s">
        <v>76</v>
      </c>
      <c r="AU93" s="18" t="s">
        <v>120</v>
      </c>
      <c r="BK93" s="197">
        <f>BK94+BK98+BK103+BK113+BK131+BK149+BK165+BK183</f>
        <v>0</v>
      </c>
    </row>
    <row r="94" s="12" customFormat="1" ht="25.92" customHeight="1">
      <c r="A94" s="12"/>
      <c r="B94" s="198"/>
      <c r="C94" s="199"/>
      <c r="D94" s="200" t="s">
        <v>76</v>
      </c>
      <c r="E94" s="201" t="s">
        <v>84</v>
      </c>
      <c r="F94" s="201" t="s">
        <v>947</v>
      </c>
      <c r="G94" s="199"/>
      <c r="H94" s="199"/>
      <c r="I94" s="202"/>
      <c r="J94" s="203">
        <f>BK94</f>
        <v>0</v>
      </c>
      <c r="K94" s="199"/>
      <c r="L94" s="204"/>
      <c r="M94" s="205"/>
      <c r="N94" s="206"/>
      <c r="O94" s="206"/>
      <c r="P94" s="207">
        <f>SUM(P95:P97)</f>
        <v>0</v>
      </c>
      <c r="Q94" s="206"/>
      <c r="R94" s="207">
        <f>SUM(R95:R97)</f>
        <v>0</v>
      </c>
      <c r="S94" s="206"/>
      <c r="T94" s="208">
        <f>SUM(T95:T97)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84</v>
      </c>
      <c r="AT94" s="210" t="s">
        <v>76</v>
      </c>
      <c r="AU94" s="210" t="s">
        <v>77</v>
      </c>
      <c r="AY94" s="209" t="s">
        <v>162</v>
      </c>
      <c r="BK94" s="211">
        <f>SUM(BK95:BK97)</f>
        <v>0</v>
      </c>
    </row>
    <row r="95" s="2" customFormat="1">
      <c r="A95" s="40"/>
      <c r="B95" s="41"/>
      <c r="C95" s="212" t="s">
        <v>84</v>
      </c>
      <c r="D95" s="212" t="s">
        <v>163</v>
      </c>
      <c r="E95" s="213" t="s">
        <v>948</v>
      </c>
      <c r="F95" s="214" t="s">
        <v>949</v>
      </c>
      <c r="G95" s="215" t="s">
        <v>515</v>
      </c>
      <c r="H95" s="216">
        <v>18</v>
      </c>
      <c r="I95" s="217"/>
      <c r="J95" s="218">
        <f>ROUND(I95*H95,2)</f>
        <v>0</v>
      </c>
      <c r="K95" s="214" t="s">
        <v>32</v>
      </c>
      <c r="L95" s="46"/>
      <c r="M95" s="219" t="s">
        <v>32</v>
      </c>
      <c r="N95" s="220" t="s">
        <v>48</v>
      </c>
      <c r="O95" s="86"/>
      <c r="P95" s="221">
        <f>O95*H95</f>
        <v>0</v>
      </c>
      <c r="Q95" s="221">
        <v>0</v>
      </c>
      <c r="R95" s="221">
        <f>Q95*H95</f>
        <v>0</v>
      </c>
      <c r="S95" s="221">
        <v>0</v>
      </c>
      <c r="T95" s="222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3" t="s">
        <v>179</v>
      </c>
      <c r="AT95" s="223" t="s">
        <v>163</v>
      </c>
      <c r="AU95" s="223" t="s">
        <v>84</v>
      </c>
      <c r="AY95" s="18" t="s">
        <v>162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18" t="s">
        <v>84</v>
      </c>
      <c r="BK95" s="224">
        <f>ROUND(I95*H95,2)</f>
        <v>0</v>
      </c>
      <c r="BL95" s="18" t="s">
        <v>179</v>
      </c>
      <c r="BM95" s="223" t="s">
        <v>950</v>
      </c>
    </row>
    <row r="96" s="2" customFormat="1" ht="16.5" customHeight="1">
      <c r="A96" s="40"/>
      <c r="B96" s="41"/>
      <c r="C96" s="212" t="s">
        <v>86</v>
      </c>
      <c r="D96" s="212" t="s">
        <v>163</v>
      </c>
      <c r="E96" s="213" t="s">
        <v>951</v>
      </c>
      <c r="F96" s="214" t="s">
        <v>952</v>
      </c>
      <c r="G96" s="215" t="s">
        <v>166</v>
      </c>
      <c r="H96" s="216">
        <v>24</v>
      </c>
      <c r="I96" s="217"/>
      <c r="J96" s="218">
        <f>ROUND(I96*H96,2)</f>
        <v>0</v>
      </c>
      <c r="K96" s="214" t="s">
        <v>32</v>
      </c>
      <c r="L96" s="46"/>
      <c r="M96" s="219" t="s">
        <v>32</v>
      </c>
      <c r="N96" s="220" t="s">
        <v>48</v>
      </c>
      <c r="O96" s="86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3" t="s">
        <v>179</v>
      </c>
      <c r="AT96" s="223" t="s">
        <v>163</v>
      </c>
      <c r="AU96" s="223" t="s">
        <v>84</v>
      </c>
      <c r="AY96" s="18" t="s">
        <v>162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8" t="s">
        <v>84</v>
      </c>
      <c r="BK96" s="224">
        <f>ROUND(I96*H96,2)</f>
        <v>0</v>
      </c>
      <c r="BL96" s="18" t="s">
        <v>179</v>
      </c>
      <c r="BM96" s="223" t="s">
        <v>953</v>
      </c>
    </row>
    <row r="97" s="2" customFormat="1" ht="16.5" customHeight="1">
      <c r="A97" s="40"/>
      <c r="B97" s="41"/>
      <c r="C97" s="212" t="s">
        <v>175</v>
      </c>
      <c r="D97" s="212" t="s">
        <v>163</v>
      </c>
      <c r="E97" s="213" t="s">
        <v>954</v>
      </c>
      <c r="F97" s="214" t="s">
        <v>955</v>
      </c>
      <c r="G97" s="215" t="s">
        <v>166</v>
      </c>
      <c r="H97" s="216">
        <v>1</v>
      </c>
      <c r="I97" s="217"/>
      <c r="J97" s="218">
        <f>ROUND(I97*H97,2)</f>
        <v>0</v>
      </c>
      <c r="K97" s="214" t="s">
        <v>32</v>
      </c>
      <c r="L97" s="46"/>
      <c r="M97" s="219" t="s">
        <v>32</v>
      </c>
      <c r="N97" s="220" t="s">
        <v>48</v>
      </c>
      <c r="O97" s="86"/>
      <c r="P97" s="221">
        <f>O97*H97</f>
        <v>0</v>
      </c>
      <c r="Q97" s="221">
        <v>0</v>
      </c>
      <c r="R97" s="221">
        <f>Q97*H97</f>
        <v>0</v>
      </c>
      <c r="S97" s="221">
        <v>0</v>
      </c>
      <c r="T97" s="222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3" t="s">
        <v>179</v>
      </c>
      <c r="AT97" s="223" t="s">
        <v>163</v>
      </c>
      <c r="AU97" s="223" t="s">
        <v>84</v>
      </c>
      <c r="AY97" s="18" t="s">
        <v>162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18" t="s">
        <v>84</v>
      </c>
      <c r="BK97" s="224">
        <f>ROUND(I97*H97,2)</f>
        <v>0</v>
      </c>
      <c r="BL97" s="18" t="s">
        <v>179</v>
      </c>
      <c r="BM97" s="223" t="s">
        <v>956</v>
      </c>
    </row>
    <row r="98" s="12" customFormat="1" ht="25.92" customHeight="1">
      <c r="A98" s="12"/>
      <c r="B98" s="198"/>
      <c r="C98" s="199"/>
      <c r="D98" s="200" t="s">
        <v>76</v>
      </c>
      <c r="E98" s="201" t="s">
        <v>86</v>
      </c>
      <c r="F98" s="201" t="s">
        <v>957</v>
      </c>
      <c r="G98" s="199"/>
      <c r="H98" s="199"/>
      <c r="I98" s="202"/>
      <c r="J98" s="203">
        <f>BK98</f>
        <v>0</v>
      </c>
      <c r="K98" s="199"/>
      <c r="L98" s="204"/>
      <c r="M98" s="205"/>
      <c r="N98" s="206"/>
      <c r="O98" s="206"/>
      <c r="P98" s="207">
        <f>SUM(P99:P102)</f>
        <v>0</v>
      </c>
      <c r="Q98" s="206"/>
      <c r="R98" s="207">
        <f>SUM(R99:R102)</f>
        <v>0</v>
      </c>
      <c r="S98" s="206"/>
      <c r="T98" s="208">
        <f>SUM(T99:T102)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9" t="s">
        <v>84</v>
      </c>
      <c r="AT98" s="210" t="s">
        <v>76</v>
      </c>
      <c r="AU98" s="210" t="s">
        <v>77</v>
      </c>
      <c r="AY98" s="209" t="s">
        <v>162</v>
      </c>
      <c r="BK98" s="211">
        <f>SUM(BK99:BK102)</f>
        <v>0</v>
      </c>
    </row>
    <row r="99" s="2" customFormat="1">
      <c r="A99" s="40"/>
      <c r="B99" s="41"/>
      <c r="C99" s="212" t="s">
        <v>179</v>
      </c>
      <c r="D99" s="212" t="s">
        <v>163</v>
      </c>
      <c r="E99" s="213" t="s">
        <v>958</v>
      </c>
      <c r="F99" s="214" t="s">
        <v>959</v>
      </c>
      <c r="G99" s="215" t="s">
        <v>166</v>
      </c>
      <c r="H99" s="216">
        <v>10</v>
      </c>
      <c r="I99" s="217"/>
      <c r="J99" s="218">
        <f>ROUND(I99*H99,2)</f>
        <v>0</v>
      </c>
      <c r="K99" s="214" t="s">
        <v>32</v>
      </c>
      <c r="L99" s="46"/>
      <c r="M99" s="219" t="s">
        <v>32</v>
      </c>
      <c r="N99" s="220" t="s">
        <v>48</v>
      </c>
      <c r="O99" s="86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3" t="s">
        <v>179</v>
      </c>
      <c r="AT99" s="223" t="s">
        <v>163</v>
      </c>
      <c r="AU99" s="223" t="s">
        <v>84</v>
      </c>
      <c r="AY99" s="18" t="s">
        <v>162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8" t="s">
        <v>84</v>
      </c>
      <c r="BK99" s="224">
        <f>ROUND(I99*H99,2)</f>
        <v>0</v>
      </c>
      <c r="BL99" s="18" t="s">
        <v>179</v>
      </c>
      <c r="BM99" s="223" t="s">
        <v>960</v>
      </c>
    </row>
    <row r="100" s="2" customFormat="1">
      <c r="A100" s="40"/>
      <c r="B100" s="41"/>
      <c r="C100" s="42"/>
      <c r="D100" s="232" t="s">
        <v>744</v>
      </c>
      <c r="E100" s="42"/>
      <c r="F100" s="233" t="s">
        <v>961</v>
      </c>
      <c r="G100" s="42"/>
      <c r="H100" s="42"/>
      <c r="I100" s="234"/>
      <c r="J100" s="42"/>
      <c r="K100" s="42"/>
      <c r="L100" s="46"/>
      <c r="M100" s="235"/>
      <c r="N100" s="236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8" t="s">
        <v>744</v>
      </c>
      <c r="AU100" s="18" t="s">
        <v>84</v>
      </c>
    </row>
    <row r="101" s="2" customFormat="1" ht="16.5" customHeight="1">
      <c r="A101" s="40"/>
      <c r="B101" s="41"/>
      <c r="C101" s="212" t="s">
        <v>181</v>
      </c>
      <c r="D101" s="212" t="s">
        <v>163</v>
      </c>
      <c r="E101" s="213" t="s">
        <v>962</v>
      </c>
      <c r="F101" s="214" t="s">
        <v>963</v>
      </c>
      <c r="G101" s="215" t="s">
        <v>166</v>
      </c>
      <c r="H101" s="216">
        <v>3</v>
      </c>
      <c r="I101" s="217"/>
      <c r="J101" s="218">
        <f>ROUND(I101*H101,2)</f>
        <v>0</v>
      </c>
      <c r="K101" s="214" t="s">
        <v>32</v>
      </c>
      <c r="L101" s="46"/>
      <c r="M101" s="219" t="s">
        <v>32</v>
      </c>
      <c r="N101" s="220" t="s">
        <v>48</v>
      </c>
      <c r="O101" s="86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3" t="s">
        <v>179</v>
      </c>
      <c r="AT101" s="223" t="s">
        <v>163</v>
      </c>
      <c r="AU101" s="223" t="s">
        <v>84</v>
      </c>
      <c r="AY101" s="18" t="s">
        <v>162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8" t="s">
        <v>84</v>
      </c>
      <c r="BK101" s="224">
        <f>ROUND(I101*H101,2)</f>
        <v>0</v>
      </c>
      <c r="BL101" s="18" t="s">
        <v>179</v>
      </c>
      <c r="BM101" s="223" t="s">
        <v>964</v>
      </c>
    </row>
    <row r="102" s="2" customFormat="1">
      <c r="A102" s="40"/>
      <c r="B102" s="41"/>
      <c r="C102" s="42"/>
      <c r="D102" s="232" t="s">
        <v>744</v>
      </c>
      <c r="E102" s="42"/>
      <c r="F102" s="233" t="s">
        <v>965</v>
      </c>
      <c r="G102" s="42"/>
      <c r="H102" s="42"/>
      <c r="I102" s="234"/>
      <c r="J102" s="42"/>
      <c r="K102" s="42"/>
      <c r="L102" s="46"/>
      <c r="M102" s="235"/>
      <c r="N102" s="236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8" t="s">
        <v>744</v>
      </c>
      <c r="AU102" s="18" t="s">
        <v>84</v>
      </c>
    </row>
    <row r="103" s="12" customFormat="1" ht="25.92" customHeight="1">
      <c r="A103" s="12"/>
      <c r="B103" s="198"/>
      <c r="C103" s="199"/>
      <c r="D103" s="200" t="s">
        <v>76</v>
      </c>
      <c r="E103" s="201" t="s">
        <v>175</v>
      </c>
      <c r="F103" s="201" t="s">
        <v>966</v>
      </c>
      <c r="G103" s="199"/>
      <c r="H103" s="199"/>
      <c r="I103" s="202"/>
      <c r="J103" s="203">
        <f>BK103</f>
        <v>0</v>
      </c>
      <c r="K103" s="199"/>
      <c r="L103" s="204"/>
      <c r="M103" s="205"/>
      <c r="N103" s="206"/>
      <c r="O103" s="206"/>
      <c r="P103" s="207">
        <f>SUM(P104:P112)</f>
        <v>0</v>
      </c>
      <c r="Q103" s="206"/>
      <c r="R103" s="207">
        <f>SUM(R104:R112)</f>
        <v>0</v>
      </c>
      <c r="S103" s="206"/>
      <c r="T103" s="208">
        <f>SUM(T104:T112)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9" t="s">
        <v>84</v>
      </c>
      <c r="AT103" s="210" t="s">
        <v>76</v>
      </c>
      <c r="AU103" s="210" t="s">
        <v>77</v>
      </c>
      <c r="AY103" s="209" t="s">
        <v>162</v>
      </c>
      <c r="BK103" s="211">
        <f>SUM(BK104:BK112)</f>
        <v>0</v>
      </c>
    </row>
    <row r="104" s="2" customFormat="1" ht="16.5" customHeight="1">
      <c r="A104" s="40"/>
      <c r="B104" s="41"/>
      <c r="C104" s="212" t="s">
        <v>183</v>
      </c>
      <c r="D104" s="212" t="s">
        <v>163</v>
      </c>
      <c r="E104" s="213" t="s">
        <v>967</v>
      </c>
      <c r="F104" s="214" t="s">
        <v>968</v>
      </c>
      <c r="G104" s="215" t="s">
        <v>166</v>
      </c>
      <c r="H104" s="216">
        <v>1</v>
      </c>
      <c r="I104" s="217"/>
      <c r="J104" s="218">
        <f>ROUND(I104*H104,2)</f>
        <v>0</v>
      </c>
      <c r="K104" s="214" t="s">
        <v>32</v>
      </c>
      <c r="L104" s="46"/>
      <c r="M104" s="219" t="s">
        <v>32</v>
      </c>
      <c r="N104" s="220" t="s">
        <v>48</v>
      </c>
      <c r="O104" s="86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3" t="s">
        <v>179</v>
      </c>
      <c r="AT104" s="223" t="s">
        <v>163</v>
      </c>
      <c r="AU104" s="223" t="s">
        <v>84</v>
      </c>
      <c r="AY104" s="18" t="s">
        <v>162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8" t="s">
        <v>84</v>
      </c>
      <c r="BK104" s="224">
        <f>ROUND(I104*H104,2)</f>
        <v>0</v>
      </c>
      <c r="BL104" s="18" t="s">
        <v>179</v>
      </c>
      <c r="BM104" s="223" t="s">
        <v>969</v>
      </c>
    </row>
    <row r="105" s="2" customFormat="1">
      <c r="A105" s="40"/>
      <c r="B105" s="41"/>
      <c r="C105" s="42"/>
      <c r="D105" s="232" t="s">
        <v>744</v>
      </c>
      <c r="E105" s="42"/>
      <c r="F105" s="233" t="s">
        <v>970</v>
      </c>
      <c r="G105" s="42"/>
      <c r="H105" s="42"/>
      <c r="I105" s="234"/>
      <c r="J105" s="42"/>
      <c r="K105" s="42"/>
      <c r="L105" s="46"/>
      <c r="M105" s="235"/>
      <c r="N105" s="236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8" t="s">
        <v>744</v>
      </c>
      <c r="AU105" s="18" t="s">
        <v>84</v>
      </c>
    </row>
    <row r="106" s="2" customFormat="1" ht="16.5" customHeight="1">
      <c r="A106" s="40"/>
      <c r="B106" s="41"/>
      <c r="C106" s="212" t="s">
        <v>187</v>
      </c>
      <c r="D106" s="212" t="s">
        <v>163</v>
      </c>
      <c r="E106" s="213" t="s">
        <v>971</v>
      </c>
      <c r="F106" s="214" t="s">
        <v>972</v>
      </c>
      <c r="G106" s="215" t="s">
        <v>166</v>
      </c>
      <c r="H106" s="216">
        <v>1</v>
      </c>
      <c r="I106" s="217"/>
      <c r="J106" s="218">
        <f>ROUND(I106*H106,2)</f>
        <v>0</v>
      </c>
      <c r="K106" s="214" t="s">
        <v>32</v>
      </c>
      <c r="L106" s="46"/>
      <c r="M106" s="219" t="s">
        <v>32</v>
      </c>
      <c r="N106" s="220" t="s">
        <v>48</v>
      </c>
      <c r="O106" s="86"/>
      <c r="P106" s="221">
        <f>O106*H106</f>
        <v>0</v>
      </c>
      <c r="Q106" s="221">
        <v>0</v>
      </c>
      <c r="R106" s="221">
        <f>Q106*H106</f>
        <v>0</v>
      </c>
      <c r="S106" s="221">
        <v>0</v>
      </c>
      <c r="T106" s="222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3" t="s">
        <v>179</v>
      </c>
      <c r="AT106" s="223" t="s">
        <v>163</v>
      </c>
      <c r="AU106" s="223" t="s">
        <v>84</v>
      </c>
      <c r="AY106" s="18" t="s">
        <v>162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8" t="s">
        <v>84</v>
      </c>
      <c r="BK106" s="224">
        <f>ROUND(I106*H106,2)</f>
        <v>0</v>
      </c>
      <c r="BL106" s="18" t="s">
        <v>179</v>
      </c>
      <c r="BM106" s="223" t="s">
        <v>973</v>
      </c>
    </row>
    <row r="107" s="2" customFormat="1">
      <c r="A107" s="40"/>
      <c r="B107" s="41"/>
      <c r="C107" s="42"/>
      <c r="D107" s="232" t="s">
        <v>744</v>
      </c>
      <c r="E107" s="42"/>
      <c r="F107" s="233" t="s">
        <v>974</v>
      </c>
      <c r="G107" s="42"/>
      <c r="H107" s="42"/>
      <c r="I107" s="234"/>
      <c r="J107" s="42"/>
      <c r="K107" s="42"/>
      <c r="L107" s="46"/>
      <c r="M107" s="235"/>
      <c r="N107" s="236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8" t="s">
        <v>744</v>
      </c>
      <c r="AU107" s="18" t="s">
        <v>84</v>
      </c>
    </row>
    <row r="108" s="2" customFormat="1" ht="21.75" customHeight="1">
      <c r="A108" s="40"/>
      <c r="B108" s="41"/>
      <c r="C108" s="212" t="s">
        <v>191</v>
      </c>
      <c r="D108" s="212" t="s">
        <v>163</v>
      </c>
      <c r="E108" s="213" t="s">
        <v>975</v>
      </c>
      <c r="F108" s="214" t="s">
        <v>976</v>
      </c>
      <c r="G108" s="215" t="s">
        <v>166</v>
      </c>
      <c r="H108" s="216">
        <v>1</v>
      </c>
      <c r="I108" s="217"/>
      <c r="J108" s="218">
        <f>ROUND(I108*H108,2)</f>
        <v>0</v>
      </c>
      <c r="K108" s="214" t="s">
        <v>32</v>
      </c>
      <c r="L108" s="46"/>
      <c r="M108" s="219" t="s">
        <v>32</v>
      </c>
      <c r="N108" s="220" t="s">
        <v>48</v>
      </c>
      <c r="O108" s="86"/>
      <c r="P108" s="221">
        <f>O108*H108</f>
        <v>0</v>
      </c>
      <c r="Q108" s="221">
        <v>0</v>
      </c>
      <c r="R108" s="221">
        <f>Q108*H108</f>
        <v>0</v>
      </c>
      <c r="S108" s="221">
        <v>0</v>
      </c>
      <c r="T108" s="222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3" t="s">
        <v>179</v>
      </c>
      <c r="AT108" s="223" t="s">
        <v>163</v>
      </c>
      <c r="AU108" s="223" t="s">
        <v>84</v>
      </c>
      <c r="AY108" s="18" t="s">
        <v>162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8" t="s">
        <v>84</v>
      </c>
      <c r="BK108" s="224">
        <f>ROUND(I108*H108,2)</f>
        <v>0</v>
      </c>
      <c r="BL108" s="18" t="s">
        <v>179</v>
      </c>
      <c r="BM108" s="223" t="s">
        <v>977</v>
      </c>
    </row>
    <row r="109" s="2" customFormat="1">
      <c r="A109" s="40"/>
      <c r="B109" s="41"/>
      <c r="C109" s="42"/>
      <c r="D109" s="232" t="s">
        <v>744</v>
      </c>
      <c r="E109" s="42"/>
      <c r="F109" s="233" t="s">
        <v>978</v>
      </c>
      <c r="G109" s="42"/>
      <c r="H109" s="42"/>
      <c r="I109" s="234"/>
      <c r="J109" s="42"/>
      <c r="K109" s="42"/>
      <c r="L109" s="46"/>
      <c r="M109" s="235"/>
      <c r="N109" s="236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8" t="s">
        <v>744</v>
      </c>
      <c r="AU109" s="18" t="s">
        <v>84</v>
      </c>
    </row>
    <row r="110" s="2" customFormat="1" ht="16.5" customHeight="1">
      <c r="A110" s="40"/>
      <c r="B110" s="41"/>
      <c r="C110" s="212" t="s">
        <v>193</v>
      </c>
      <c r="D110" s="212" t="s">
        <v>163</v>
      </c>
      <c r="E110" s="213" t="s">
        <v>979</v>
      </c>
      <c r="F110" s="214" t="s">
        <v>980</v>
      </c>
      <c r="G110" s="215" t="s">
        <v>981</v>
      </c>
      <c r="H110" s="216">
        <v>1</v>
      </c>
      <c r="I110" s="217"/>
      <c r="J110" s="218">
        <f>ROUND(I110*H110,2)</f>
        <v>0</v>
      </c>
      <c r="K110" s="214" t="s">
        <v>32</v>
      </c>
      <c r="L110" s="46"/>
      <c r="M110" s="219" t="s">
        <v>32</v>
      </c>
      <c r="N110" s="220" t="s">
        <v>48</v>
      </c>
      <c r="O110" s="86"/>
      <c r="P110" s="221">
        <f>O110*H110</f>
        <v>0</v>
      </c>
      <c r="Q110" s="221">
        <v>0</v>
      </c>
      <c r="R110" s="221">
        <f>Q110*H110</f>
        <v>0</v>
      </c>
      <c r="S110" s="221">
        <v>0</v>
      </c>
      <c r="T110" s="222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3" t="s">
        <v>179</v>
      </c>
      <c r="AT110" s="223" t="s">
        <v>163</v>
      </c>
      <c r="AU110" s="223" t="s">
        <v>84</v>
      </c>
      <c r="AY110" s="18" t="s">
        <v>162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8" t="s">
        <v>84</v>
      </c>
      <c r="BK110" s="224">
        <f>ROUND(I110*H110,2)</f>
        <v>0</v>
      </c>
      <c r="BL110" s="18" t="s">
        <v>179</v>
      </c>
      <c r="BM110" s="223" t="s">
        <v>982</v>
      </c>
    </row>
    <row r="111" s="2" customFormat="1" ht="16.5" customHeight="1">
      <c r="A111" s="40"/>
      <c r="B111" s="41"/>
      <c r="C111" s="212" t="s">
        <v>197</v>
      </c>
      <c r="D111" s="212" t="s">
        <v>163</v>
      </c>
      <c r="E111" s="213" t="s">
        <v>983</v>
      </c>
      <c r="F111" s="214" t="s">
        <v>984</v>
      </c>
      <c r="G111" s="215" t="s">
        <v>166</v>
      </c>
      <c r="H111" s="216">
        <v>1</v>
      </c>
      <c r="I111" s="217"/>
      <c r="J111" s="218">
        <f>ROUND(I111*H111,2)</f>
        <v>0</v>
      </c>
      <c r="K111" s="214" t="s">
        <v>32</v>
      </c>
      <c r="L111" s="46"/>
      <c r="M111" s="219" t="s">
        <v>32</v>
      </c>
      <c r="N111" s="220" t="s">
        <v>48</v>
      </c>
      <c r="O111" s="86"/>
      <c r="P111" s="221">
        <f>O111*H111</f>
        <v>0</v>
      </c>
      <c r="Q111" s="221">
        <v>0</v>
      </c>
      <c r="R111" s="221">
        <f>Q111*H111</f>
        <v>0</v>
      </c>
      <c r="S111" s="221">
        <v>0</v>
      </c>
      <c r="T111" s="222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3" t="s">
        <v>179</v>
      </c>
      <c r="AT111" s="223" t="s">
        <v>163</v>
      </c>
      <c r="AU111" s="223" t="s">
        <v>84</v>
      </c>
      <c r="AY111" s="18" t="s">
        <v>162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18" t="s">
        <v>84</v>
      </c>
      <c r="BK111" s="224">
        <f>ROUND(I111*H111,2)</f>
        <v>0</v>
      </c>
      <c r="BL111" s="18" t="s">
        <v>179</v>
      </c>
      <c r="BM111" s="223" t="s">
        <v>985</v>
      </c>
    </row>
    <row r="112" s="2" customFormat="1">
      <c r="A112" s="40"/>
      <c r="B112" s="41"/>
      <c r="C112" s="42"/>
      <c r="D112" s="232" t="s">
        <v>744</v>
      </c>
      <c r="E112" s="42"/>
      <c r="F112" s="233" t="s">
        <v>965</v>
      </c>
      <c r="G112" s="42"/>
      <c r="H112" s="42"/>
      <c r="I112" s="234"/>
      <c r="J112" s="42"/>
      <c r="K112" s="42"/>
      <c r="L112" s="46"/>
      <c r="M112" s="235"/>
      <c r="N112" s="236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8" t="s">
        <v>744</v>
      </c>
      <c r="AU112" s="18" t="s">
        <v>84</v>
      </c>
    </row>
    <row r="113" s="12" customFormat="1" ht="25.92" customHeight="1">
      <c r="A113" s="12"/>
      <c r="B113" s="198"/>
      <c r="C113" s="199"/>
      <c r="D113" s="200" t="s">
        <v>76</v>
      </c>
      <c r="E113" s="201" t="s">
        <v>179</v>
      </c>
      <c r="F113" s="201" t="s">
        <v>986</v>
      </c>
      <c r="G113" s="199"/>
      <c r="H113" s="199"/>
      <c r="I113" s="202"/>
      <c r="J113" s="203">
        <f>BK113</f>
        <v>0</v>
      </c>
      <c r="K113" s="199"/>
      <c r="L113" s="204"/>
      <c r="M113" s="205"/>
      <c r="N113" s="206"/>
      <c r="O113" s="206"/>
      <c r="P113" s="207">
        <f>SUM(P114:P130)</f>
        <v>0</v>
      </c>
      <c r="Q113" s="206"/>
      <c r="R113" s="207">
        <f>SUM(R114:R130)</f>
        <v>0</v>
      </c>
      <c r="S113" s="206"/>
      <c r="T113" s="208">
        <f>SUM(T114:T130)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9" t="s">
        <v>84</v>
      </c>
      <c r="AT113" s="210" t="s">
        <v>76</v>
      </c>
      <c r="AU113" s="210" t="s">
        <v>77</v>
      </c>
      <c r="AY113" s="209" t="s">
        <v>162</v>
      </c>
      <c r="BK113" s="211">
        <f>SUM(BK114:BK130)</f>
        <v>0</v>
      </c>
    </row>
    <row r="114" s="2" customFormat="1" ht="16.5" customHeight="1">
      <c r="A114" s="40"/>
      <c r="B114" s="41"/>
      <c r="C114" s="212" t="s">
        <v>201</v>
      </c>
      <c r="D114" s="212" t="s">
        <v>163</v>
      </c>
      <c r="E114" s="213" t="s">
        <v>987</v>
      </c>
      <c r="F114" s="214" t="s">
        <v>988</v>
      </c>
      <c r="G114" s="215" t="s">
        <v>989</v>
      </c>
      <c r="H114" s="216">
        <v>1</v>
      </c>
      <c r="I114" s="217"/>
      <c r="J114" s="218">
        <f>ROUND(I114*H114,2)</f>
        <v>0</v>
      </c>
      <c r="K114" s="214" t="s">
        <v>32</v>
      </c>
      <c r="L114" s="46"/>
      <c r="M114" s="219" t="s">
        <v>32</v>
      </c>
      <c r="N114" s="220" t="s">
        <v>48</v>
      </c>
      <c r="O114" s="86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3" t="s">
        <v>179</v>
      </c>
      <c r="AT114" s="223" t="s">
        <v>163</v>
      </c>
      <c r="AU114" s="223" t="s">
        <v>84</v>
      </c>
      <c r="AY114" s="18" t="s">
        <v>162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8" t="s">
        <v>84</v>
      </c>
      <c r="BK114" s="224">
        <f>ROUND(I114*H114,2)</f>
        <v>0</v>
      </c>
      <c r="BL114" s="18" t="s">
        <v>179</v>
      </c>
      <c r="BM114" s="223" t="s">
        <v>990</v>
      </c>
    </row>
    <row r="115" s="2" customFormat="1">
      <c r="A115" s="40"/>
      <c r="B115" s="41"/>
      <c r="C115" s="42"/>
      <c r="D115" s="232" t="s">
        <v>744</v>
      </c>
      <c r="E115" s="42"/>
      <c r="F115" s="233" t="s">
        <v>991</v>
      </c>
      <c r="G115" s="42"/>
      <c r="H115" s="42"/>
      <c r="I115" s="234"/>
      <c r="J115" s="42"/>
      <c r="K115" s="42"/>
      <c r="L115" s="46"/>
      <c r="M115" s="235"/>
      <c r="N115" s="236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8" t="s">
        <v>744</v>
      </c>
      <c r="AU115" s="18" t="s">
        <v>84</v>
      </c>
    </row>
    <row r="116" s="2" customFormat="1" ht="16.5" customHeight="1">
      <c r="A116" s="40"/>
      <c r="B116" s="41"/>
      <c r="C116" s="212" t="s">
        <v>205</v>
      </c>
      <c r="D116" s="212" t="s">
        <v>163</v>
      </c>
      <c r="E116" s="213" t="s">
        <v>992</v>
      </c>
      <c r="F116" s="214" t="s">
        <v>993</v>
      </c>
      <c r="G116" s="215" t="s">
        <v>166</v>
      </c>
      <c r="H116" s="216">
        <v>1</v>
      </c>
      <c r="I116" s="217"/>
      <c r="J116" s="218">
        <f>ROUND(I116*H116,2)</f>
        <v>0</v>
      </c>
      <c r="K116" s="214" t="s">
        <v>32</v>
      </c>
      <c r="L116" s="46"/>
      <c r="M116" s="219" t="s">
        <v>32</v>
      </c>
      <c r="N116" s="220" t="s">
        <v>48</v>
      </c>
      <c r="O116" s="86"/>
      <c r="P116" s="221">
        <f>O116*H116</f>
        <v>0</v>
      </c>
      <c r="Q116" s="221">
        <v>0</v>
      </c>
      <c r="R116" s="221">
        <f>Q116*H116</f>
        <v>0</v>
      </c>
      <c r="S116" s="221">
        <v>0</v>
      </c>
      <c r="T116" s="222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3" t="s">
        <v>179</v>
      </c>
      <c r="AT116" s="223" t="s">
        <v>163</v>
      </c>
      <c r="AU116" s="223" t="s">
        <v>84</v>
      </c>
      <c r="AY116" s="18" t="s">
        <v>162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8" t="s">
        <v>84</v>
      </c>
      <c r="BK116" s="224">
        <f>ROUND(I116*H116,2)</f>
        <v>0</v>
      </c>
      <c r="BL116" s="18" t="s">
        <v>179</v>
      </c>
      <c r="BM116" s="223" t="s">
        <v>994</v>
      </c>
    </row>
    <row r="117" s="2" customFormat="1">
      <c r="A117" s="40"/>
      <c r="B117" s="41"/>
      <c r="C117" s="42"/>
      <c r="D117" s="232" t="s">
        <v>744</v>
      </c>
      <c r="E117" s="42"/>
      <c r="F117" s="233" t="s">
        <v>995</v>
      </c>
      <c r="G117" s="42"/>
      <c r="H117" s="42"/>
      <c r="I117" s="234"/>
      <c r="J117" s="42"/>
      <c r="K117" s="42"/>
      <c r="L117" s="46"/>
      <c r="M117" s="235"/>
      <c r="N117" s="236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8" t="s">
        <v>744</v>
      </c>
      <c r="AU117" s="18" t="s">
        <v>84</v>
      </c>
    </row>
    <row r="118" s="2" customFormat="1" ht="16.5" customHeight="1">
      <c r="A118" s="40"/>
      <c r="B118" s="41"/>
      <c r="C118" s="212" t="s">
        <v>209</v>
      </c>
      <c r="D118" s="212" t="s">
        <v>163</v>
      </c>
      <c r="E118" s="213" t="s">
        <v>996</v>
      </c>
      <c r="F118" s="214" t="s">
        <v>997</v>
      </c>
      <c r="G118" s="215" t="s">
        <v>462</v>
      </c>
      <c r="H118" s="216">
        <v>112</v>
      </c>
      <c r="I118" s="217"/>
      <c r="J118" s="218">
        <f>ROUND(I118*H118,2)</f>
        <v>0</v>
      </c>
      <c r="K118" s="214" t="s">
        <v>32</v>
      </c>
      <c r="L118" s="46"/>
      <c r="M118" s="219" t="s">
        <v>32</v>
      </c>
      <c r="N118" s="220" t="s">
        <v>48</v>
      </c>
      <c r="O118" s="86"/>
      <c r="P118" s="221">
        <f>O118*H118</f>
        <v>0</v>
      </c>
      <c r="Q118" s="221">
        <v>0</v>
      </c>
      <c r="R118" s="221">
        <f>Q118*H118</f>
        <v>0</v>
      </c>
      <c r="S118" s="221">
        <v>0</v>
      </c>
      <c r="T118" s="222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3" t="s">
        <v>179</v>
      </c>
      <c r="AT118" s="223" t="s">
        <v>163</v>
      </c>
      <c r="AU118" s="223" t="s">
        <v>84</v>
      </c>
      <c r="AY118" s="18" t="s">
        <v>162</v>
      </c>
      <c r="BE118" s="224">
        <f>IF(N118="základní",J118,0)</f>
        <v>0</v>
      </c>
      <c r="BF118" s="224">
        <f>IF(N118="snížená",J118,0)</f>
        <v>0</v>
      </c>
      <c r="BG118" s="224">
        <f>IF(N118="zákl. přenesená",J118,0)</f>
        <v>0</v>
      </c>
      <c r="BH118" s="224">
        <f>IF(N118="sníž. přenesená",J118,0)</f>
        <v>0</v>
      </c>
      <c r="BI118" s="224">
        <f>IF(N118="nulová",J118,0)</f>
        <v>0</v>
      </c>
      <c r="BJ118" s="18" t="s">
        <v>84</v>
      </c>
      <c r="BK118" s="224">
        <f>ROUND(I118*H118,2)</f>
        <v>0</v>
      </c>
      <c r="BL118" s="18" t="s">
        <v>179</v>
      </c>
      <c r="BM118" s="223" t="s">
        <v>998</v>
      </c>
    </row>
    <row r="119" s="2" customFormat="1">
      <c r="A119" s="40"/>
      <c r="B119" s="41"/>
      <c r="C119" s="42"/>
      <c r="D119" s="232" t="s">
        <v>744</v>
      </c>
      <c r="E119" s="42"/>
      <c r="F119" s="233" t="s">
        <v>999</v>
      </c>
      <c r="G119" s="42"/>
      <c r="H119" s="42"/>
      <c r="I119" s="234"/>
      <c r="J119" s="42"/>
      <c r="K119" s="42"/>
      <c r="L119" s="46"/>
      <c r="M119" s="235"/>
      <c r="N119" s="236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8" t="s">
        <v>744</v>
      </c>
      <c r="AU119" s="18" t="s">
        <v>84</v>
      </c>
    </row>
    <row r="120" s="2" customFormat="1">
      <c r="A120" s="40"/>
      <c r="B120" s="41"/>
      <c r="C120" s="212" t="s">
        <v>213</v>
      </c>
      <c r="D120" s="212" t="s">
        <v>163</v>
      </c>
      <c r="E120" s="213" t="s">
        <v>1000</v>
      </c>
      <c r="F120" s="214" t="s">
        <v>1001</v>
      </c>
      <c r="G120" s="215" t="s">
        <v>166</v>
      </c>
      <c r="H120" s="216">
        <v>1</v>
      </c>
      <c r="I120" s="217"/>
      <c r="J120" s="218">
        <f>ROUND(I120*H120,2)</f>
        <v>0</v>
      </c>
      <c r="K120" s="214" t="s">
        <v>32</v>
      </c>
      <c r="L120" s="46"/>
      <c r="M120" s="219" t="s">
        <v>32</v>
      </c>
      <c r="N120" s="220" t="s">
        <v>48</v>
      </c>
      <c r="O120" s="86"/>
      <c r="P120" s="221">
        <f>O120*H120</f>
        <v>0</v>
      </c>
      <c r="Q120" s="221">
        <v>0</v>
      </c>
      <c r="R120" s="221">
        <f>Q120*H120</f>
        <v>0</v>
      </c>
      <c r="S120" s="221">
        <v>0</v>
      </c>
      <c r="T120" s="222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3" t="s">
        <v>179</v>
      </c>
      <c r="AT120" s="223" t="s">
        <v>163</v>
      </c>
      <c r="AU120" s="223" t="s">
        <v>84</v>
      </c>
      <c r="AY120" s="18" t="s">
        <v>162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8" t="s">
        <v>84</v>
      </c>
      <c r="BK120" s="224">
        <f>ROUND(I120*H120,2)</f>
        <v>0</v>
      </c>
      <c r="BL120" s="18" t="s">
        <v>179</v>
      </c>
      <c r="BM120" s="223" t="s">
        <v>1002</v>
      </c>
    </row>
    <row r="121" s="2" customFormat="1">
      <c r="A121" s="40"/>
      <c r="B121" s="41"/>
      <c r="C121" s="212" t="s">
        <v>8</v>
      </c>
      <c r="D121" s="212" t="s">
        <v>163</v>
      </c>
      <c r="E121" s="213" t="s">
        <v>1003</v>
      </c>
      <c r="F121" s="214" t="s">
        <v>1004</v>
      </c>
      <c r="G121" s="215" t="s">
        <v>166</v>
      </c>
      <c r="H121" s="216">
        <v>1</v>
      </c>
      <c r="I121" s="217"/>
      <c r="J121" s="218">
        <f>ROUND(I121*H121,2)</f>
        <v>0</v>
      </c>
      <c r="K121" s="214" t="s">
        <v>32</v>
      </c>
      <c r="L121" s="46"/>
      <c r="M121" s="219" t="s">
        <v>32</v>
      </c>
      <c r="N121" s="220" t="s">
        <v>48</v>
      </c>
      <c r="O121" s="86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3" t="s">
        <v>179</v>
      </c>
      <c r="AT121" s="223" t="s">
        <v>163</v>
      </c>
      <c r="AU121" s="223" t="s">
        <v>84</v>
      </c>
      <c r="AY121" s="18" t="s">
        <v>162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8" t="s">
        <v>84</v>
      </c>
      <c r="BK121" s="224">
        <f>ROUND(I121*H121,2)</f>
        <v>0</v>
      </c>
      <c r="BL121" s="18" t="s">
        <v>179</v>
      </c>
      <c r="BM121" s="223" t="s">
        <v>1005</v>
      </c>
    </row>
    <row r="122" s="2" customFormat="1">
      <c r="A122" s="40"/>
      <c r="B122" s="41"/>
      <c r="C122" s="42"/>
      <c r="D122" s="232" t="s">
        <v>744</v>
      </c>
      <c r="E122" s="42"/>
      <c r="F122" s="233" t="s">
        <v>1006</v>
      </c>
      <c r="G122" s="42"/>
      <c r="H122" s="42"/>
      <c r="I122" s="234"/>
      <c r="J122" s="42"/>
      <c r="K122" s="42"/>
      <c r="L122" s="46"/>
      <c r="M122" s="235"/>
      <c r="N122" s="236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8" t="s">
        <v>744</v>
      </c>
      <c r="AU122" s="18" t="s">
        <v>84</v>
      </c>
    </row>
    <row r="123" s="2" customFormat="1">
      <c r="A123" s="40"/>
      <c r="B123" s="41"/>
      <c r="C123" s="212" t="s">
        <v>220</v>
      </c>
      <c r="D123" s="212" t="s">
        <v>163</v>
      </c>
      <c r="E123" s="213" t="s">
        <v>1007</v>
      </c>
      <c r="F123" s="214" t="s">
        <v>1008</v>
      </c>
      <c r="G123" s="215" t="s">
        <v>166</v>
      </c>
      <c r="H123" s="216">
        <v>1</v>
      </c>
      <c r="I123" s="217"/>
      <c r="J123" s="218">
        <f>ROUND(I123*H123,2)</f>
        <v>0</v>
      </c>
      <c r="K123" s="214" t="s">
        <v>32</v>
      </c>
      <c r="L123" s="46"/>
      <c r="M123" s="219" t="s">
        <v>32</v>
      </c>
      <c r="N123" s="220" t="s">
        <v>48</v>
      </c>
      <c r="O123" s="86"/>
      <c r="P123" s="221">
        <f>O123*H123</f>
        <v>0</v>
      </c>
      <c r="Q123" s="221">
        <v>0</v>
      </c>
      <c r="R123" s="221">
        <f>Q123*H123</f>
        <v>0</v>
      </c>
      <c r="S123" s="221">
        <v>0</v>
      </c>
      <c r="T123" s="222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3" t="s">
        <v>179</v>
      </c>
      <c r="AT123" s="223" t="s">
        <v>163</v>
      </c>
      <c r="AU123" s="223" t="s">
        <v>84</v>
      </c>
      <c r="AY123" s="18" t="s">
        <v>162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8" t="s">
        <v>84</v>
      </c>
      <c r="BK123" s="224">
        <f>ROUND(I123*H123,2)</f>
        <v>0</v>
      </c>
      <c r="BL123" s="18" t="s">
        <v>179</v>
      </c>
      <c r="BM123" s="223" t="s">
        <v>1009</v>
      </c>
    </row>
    <row r="124" s="2" customFormat="1">
      <c r="A124" s="40"/>
      <c r="B124" s="41"/>
      <c r="C124" s="42"/>
      <c r="D124" s="232" t="s">
        <v>744</v>
      </c>
      <c r="E124" s="42"/>
      <c r="F124" s="233" t="s">
        <v>1006</v>
      </c>
      <c r="G124" s="42"/>
      <c r="H124" s="42"/>
      <c r="I124" s="234"/>
      <c r="J124" s="42"/>
      <c r="K124" s="42"/>
      <c r="L124" s="46"/>
      <c r="M124" s="235"/>
      <c r="N124" s="236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8" t="s">
        <v>744</v>
      </c>
      <c r="AU124" s="18" t="s">
        <v>84</v>
      </c>
    </row>
    <row r="125" s="2" customFormat="1">
      <c r="A125" s="40"/>
      <c r="B125" s="41"/>
      <c r="C125" s="212" t="s">
        <v>222</v>
      </c>
      <c r="D125" s="212" t="s">
        <v>163</v>
      </c>
      <c r="E125" s="213" t="s">
        <v>1010</v>
      </c>
      <c r="F125" s="214" t="s">
        <v>1011</v>
      </c>
      <c r="G125" s="215" t="s">
        <v>166</v>
      </c>
      <c r="H125" s="216">
        <v>1</v>
      </c>
      <c r="I125" s="217"/>
      <c r="J125" s="218">
        <f>ROUND(I125*H125,2)</f>
        <v>0</v>
      </c>
      <c r="K125" s="214" t="s">
        <v>32</v>
      </c>
      <c r="L125" s="46"/>
      <c r="M125" s="219" t="s">
        <v>32</v>
      </c>
      <c r="N125" s="220" t="s">
        <v>48</v>
      </c>
      <c r="O125" s="86"/>
      <c r="P125" s="221">
        <f>O125*H125</f>
        <v>0</v>
      </c>
      <c r="Q125" s="221">
        <v>0</v>
      </c>
      <c r="R125" s="221">
        <f>Q125*H125</f>
        <v>0</v>
      </c>
      <c r="S125" s="221">
        <v>0</v>
      </c>
      <c r="T125" s="222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3" t="s">
        <v>179</v>
      </c>
      <c r="AT125" s="223" t="s">
        <v>163</v>
      </c>
      <c r="AU125" s="223" t="s">
        <v>84</v>
      </c>
      <c r="AY125" s="18" t="s">
        <v>162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8" t="s">
        <v>84</v>
      </c>
      <c r="BK125" s="224">
        <f>ROUND(I125*H125,2)</f>
        <v>0</v>
      </c>
      <c r="BL125" s="18" t="s">
        <v>179</v>
      </c>
      <c r="BM125" s="223" t="s">
        <v>1012</v>
      </c>
    </row>
    <row r="126" s="2" customFormat="1">
      <c r="A126" s="40"/>
      <c r="B126" s="41"/>
      <c r="C126" s="42"/>
      <c r="D126" s="232" t="s">
        <v>744</v>
      </c>
      <c r="E126" s="42"/>
      <c r="F126" s="233" t="s">
        <v>1006</v>
      </c>
      <c r="G126" s="42"/>
      <c r="H126" s="42"/>
      <c r="I126" s="234"/>
      <c r="J126" s="42"/>
      <c r="K126" s="42"/>
      <c r="L126" s="46"/>
      <c r="M126" s="235"/>
      <c r="N126" s="236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8" t="s">
        <v>744</v>
      </c>
      <c r="AU126" s="18" t="s">
        <v>84</v>
      </c>
    </row>
    <row r="127" s="2" customFormat="1">
      <c r="A127" s="40"/>
      <c r="B127" s="41"/>
      <c r="C127" s="212" t="s">
        <v>226</v>
      </c>
      <c r="D127" s="212" t="s">
        <v>163</v>
      </c>
      <c r="E127" s="213" t="s">
        <v>1013</v>
      </c>
      <c r="F127" s="214" t="s">
        <v>1014</v>
      </c>
      <c r="G127" s="215" t="s">
        <v>166</v>
      </c>
      <c r="H127" s="216">
        <v>1</v>
      </c>
      <c r="I127" s="217"/>
      <c r="J127" s="218">
        <f>ROUND(I127*H127,2)</f>
        <v>0</v>
      </c>
      <c r="K127" s="214" t="s">
        <v>32</v>
      </c>
      <c r="L127" s="46"/>
      <c r="M127" s="219" t="s">
        <v>32</v>
      </c>
      <c r="N127" s="220" t="s">
        <v>48</v>
      </c>
      <c r="O127" s="86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3" t="s">
        <v>179</v>
      </c>
      <c r="AT127" s="223" t="s">
        <v>163</v>
      </c>
      <c r="AU127" s="223" t="s">
        <v>84</v>
      </c>
      <c r="AY127" s="18" t="s">
        <v>162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8" t="s">
        <v>84</v>
      </c>
      <c r="BK127" s="224">
        <f>ROUND(I127*H127,2)</f>
        <v>0</v>
      </c>
      <c r="BL127" s="18" t="s">
        <v>179</v>
      </c>
      <c r="BM127" s="223" t="s">
        <v>1015</v>
      </c>
    </row>
    <row r="128" s="2" customFormat="1">
      <c r="A128" s="40"/>
      <c r="B128" s="41"/>
      <c r="C128" s="42"/>
      <c r="D128" s="232" t="s">
        <v>744</v>
      </c>
      <c r="E128" s="42"/>
      <c r="F128" s="233" t="s">
        <v>1006</v>
      </c>
      <c r="G128" s="42"/>
      <c r="H128" s="42"/>
      <c r="I128" s="234"/>
      <c r="J128" s="42"/>
      <c r="K128" s="42"/>
      <c r="L128" s="46"/>
      <c r="M128" s="235"/>
      <c r="N128" s="236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8" t="s">
        <v>744</v>
      </c>
      <c r="AU128" s="18" t="s">
        <v>84</v>
      </c>
    </row>
    <row r="129" s="2" customFormat="1" ht="16.5" customHeight="1">
      <c r="A129" s="40"/>
      <c r="B129" s="41"/>
      <c r="C129" s="212" t="s">
        <v>230</v>
      </c>
      <c r="D129" s="212" t="s">
        <v>163</v>
      </c>
      <c r="E129" s="213" t="s">
        <v>1016</v>
      </c>
      <c r="F129" s="214" t="s">
        <v>1017</v>
      </c>
      <c r="G129" s="215" t="s">
        <v>166</v>
      </c>
      <c r="H129" s="216">
        <v>5</v>
      </c>
      <c r="I129" s="217"/>
      <c r="J129" s="218">
        <f>ROUND(I129*H129,2)</f>
        <v>0</v>
      </c>
      <c r="K129" s="214" t="s">
        <v>32</v>
      </c>
      <c r="L129" s="46"/>
      <c r="M129" s="219" t="s">
        <v>32</v>
      </c>
      <c r="N129" s="220" t="s">
        <v>48</v>
      </c>
      <c r="O129" s="86"/>
      <c r="P129" s="221">
        <f>O129*H129</f>
        <v>0</v>
      </c>
      <c r="Q129" s="221">
        <v>0</v>
      </c>
      <c r="R129" s="221">
        <f>Q129*H129</f>
        <v>0</v>
      </c>
      <c r="S129" s="221">
        <v>0</v>
      </c>
      <c r="T129" s="222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3" t="s">
        <v>179</v>
      </c>
      <c r="AT129" s="223" t="s">
        <v>163</v>
      </c>
      <c r="AU129" s="223" t="s">
        <v>84</v>
      </c>
      <c r="AY129" s="18" t="s">
        <v>162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8" t="s">
        <v>84</v>
      </c>
      <c r="BK129" s="224">
        <f>ROUND(I129*H129,2)</f>
        <v>0</v>
      </c>
      <c r="BL129" s="18" t="s">
        <v>179</v>
      </c>
      <c r="BM129" s="223" t="s">
        <v>1018</v>
      </c>
    </row>
    <row r="130" s="2" customFormat="1">
      <c r="A130" s="40"/>
      <c r="B130" s="41"/>
      <c r="C130" s="42"/>
      <c r="D130" s="232" t="s">
        <v>744</v>
      </c>
      <c r="E130" s="42"/>
      <c r="F130" s="233" t="s">
        <v>965</v>
      </c>
      <c r="G130" s="42"/>
      <c r="H130" s="42"/>
      <c r="I130" s="234"/>
      <c r="J130" s="42"/>
      <c r="K130" s="42"/>
      <c r="L130" s="46"/>
      <c r="M130" s="235"/>
      <c r="N130" s="236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8" t="s">
        <v>744</v>
      </c>
      <c r="AU130" s="18" t="s">
        <v>84</v>
      </c>
    </row>
    <row r="131" s="12" customFormat="1" ht="25.92" customHeight="1">
      <c r="A131" s="12"/>
      <c r="B131" s="198"/>
      <c r="C131" s="199"/>
      <c r="D131" s="200" t="s">
        <v>76</v>
      </c>
      <c r="E131" s="201" t="s">
        <v>181</v>
      </c>
      <c r="F131" s="201" t="s">
        <v>1019</v>
      </c>
      <c r="G131" s="199"/>
      <c r="H131" s="199"/>
      <c r="I131" s="202"/>
      <c r="J131" s="203">
        <f>BK131</f>
        <v>0</v>
      </c>
      <c r="K131" s="199"/>
      <c r="L131" s="204"/>
      <c r="M131" s="205"/>
      <c r="N131" s="206"/>
      <c r="O131" s="206"/>
      <c r="P131" s="207">
        <f>SUM(P132:P148)</f>
        <v>0</v>
      </c>
      <c r="Q131" s="206"/>
      <c r="R131" s="207">
        <f>SUM(R132:R148)</f>
        <v>0</v>
      </c>
      <c r="S131" s="206"/>
      <c r="T131" s="208">
        <f>SUM(T132:T148)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9" t="s">
        <v>84</v>
      </c>
      <c r="AT131" s="210" t="s">
        <v>76</v>
      </c>
      <c r="AU131" s="210" t="s">
        <v>77</v>
      </c>
      <c r="AY131" s="209" t="s">
        <v>162</v>
      </c>
      <c r="BK131" s="211">
        <f>SUM(BK132:BK148)</f>
        <v>0</v>
      </c>
    </row>
    <row r="132" s="2" customFormat="1" ht="16.5" customHeight="1">
      <c r="A132" s="40"/>
      <c r="B132" s="41"/>
      <c r="C132" s="212" t="s">
        <v>233</v>
      </c>
      <c r="D132" s="212" t="s">
        <v>163</v>
      </c>
      <c r="E132" s="213" t="s">
        <v>1020</v>
      </c>
      <c r="F132" s="214" t="s">
        <v>988</v>
      </c>
      <c r="G132" s="215" t="s">
        <v>989</v>
      </c>
      <c r="H132" s="216">
        <v>1</v>
      </c>
      <c r="I132" s="217"/>
      <c r="J132" s="218">
        <f>ROUND(I132*H132,2)</f>
        <v>0</v>
      </c>
      <c r="K132" s="214" t="s">
        <v>32</v>
      </c>
      <c r="L132" s="46"/>
      <c r="M132" s="219" t="s">
        <v>32</v>
      </c>
      <c r="N132" s="220" t="s">
        <v>48</v>
      </c>
      <c r="O132" s="86"/>
      <c r="P132" s="221">
        <f>O132*H132</f>
        <v>0</v>
      </c>
      <c r="Q132" s="221">
        <v>0</v>
      </c>
      <c r="R132" s="221">
        <f>Q132*H132</f>
        <v>0</v>
      </c>
      <c r="S132" s="221">
        <v>0</v>
      </c>
      <c r="T132" s="222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3" t="s">
        <v>179</v>
      </c>
      <c r="AT132" s="223" t="s">
        <v>163</v>
      </c>
      <c r="AU132" s="223" t="s">
        <v>84</v>
      </c>
      <c r="AY132" s="18" t="s">
        <v>162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8" t="s">
        <v>84</v>
      </c>
      <c r="BK132" s="224">
        <f>ROUND(I132*H132,2)</f>
        <v>0</v>
      </c>
      <c r="BL132" s="18" t="s">
        <v>179</v>
      </c>
      <c r="BM132" s="223" t="s">
        <v>1021</v>
      </c>
    </row>
    <row r="133" s="2" customFormat="1">
      <c r="A133" s="40"/>
      <c r="B133" s="41"/>
      <c r="C133" s="42"/>
      <c r="D133" s="232" t="s">
        <v>744</v>
      </c>
      <c r="E133" s="42"/>
      <c r="F133" s="233" t="s">
        <v>1022</v>
      </c>
      <c r="G133" s="42"/>
      <c r="H133" s="42"/>
      <c r="I133" s="234"/>
      <c r="J133" s="42"/>
      <c r="K133" s="42"/>
      <c r="L133" s="46"/>
      <c r="M133" s="235"/>
      <c r="N133" s="236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8" t="s">
        <v>744</v>
      </c>
      <c r="AU133" s="18" t="s">
        <v>84</v>
      </c>
    </row>
    <row r="134" s="2" customFormat="1" ht="16.5" customHeight="1">
      <c r="A134" s="40"/>
      <c r="B134" s="41"/>
      <c r="C134" s="212" t="s">
        <v>7</v>
      </c>
      <c r="D134" s="212" t="s">
        <v>163</v>
      </c>
      <c r="E134" s="213" t="s">
        <v>1023</v>
      </c>
      <c r="F134" s="214" t="s">
        <v>1024</v>
      </c>
      <c r="G134" s="215" t="s">
        <v>166</v>
      </c>
      <c r="H134" s="216">
        <v>1</v>
      </c>
      <c r="I134" s="217"/>
      <c r="J134" s="218">
        <f>ROUND(I134*H134,2)</f>
        <v>0</v>
      </c>
      <c r="K134" s="214" t="s">
        <v>32</v>
      </c>
      <c r="L134" s="46"/>
      <c r="M134" s="219" t="s">
        <v>32</v>
      </c>
      <c r="N134" s="220" t="s">
        <v>48</v>
      </c>
      <c r="O134" s="86"/>
      <c r="P134" s="221">
        <f>O134*H134</f>
        <v>0</v>
      </c>
      <c r="Q134" s="221">
        <v>0</v>
      </c>
      <c r="R134" s="221">
        <f>Q134*H134</f>
        <v>0</v>
      </c>
      <c r="S134" s="221">
        <v>0</v>
      </c>
      <c r="T134" s="222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3" t="s">
        <v>179</v>
      </c>
      <c r="AT134" s="223" t="s">
        <v>163</v>
      </c>
      <c r="AU134" s="223" t="s">
        <v>84</v>
      </c>
      <c r="AY134" s="18" t="s">
        <v>162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18" t="s">
        <v>84</v>
      </c>
      <c r="BK134" s="224">
        <f>ROUND(I134*H134,2)</f>
        <v>0</v>
      </c>
      <c r="BL134" s="18" t="s">
        <v>179</v>
      </c>
      <c r="BM134" s="223" t="s">
        <v>1025</v>
      </c>
    </row>
    <row r="135" s="2" customFormat="1">
      <c r="A135" s="40"/>
      <c r="B135" s="41"/>
      <c r="C135" s="42"/>
      <c r="D135" s="232" t="s">
        <v>744</v>
      </c>
      <c r="E135" s="42"/>
      <c r="F135" s="233" t="s">
        <v>995</v>
      </c>
      <c r="G135" s="42"/>
      <c r="H135" s="42"/>
      <c r="I135" s="234"/>
      <c r="J135" s="42"/>
      <c r="K135" s="42"/>
      <c r="L135" s="46"/>
      <c r="M135" s="235"/>
      <c r="N135" s="236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8" t="s">
        <v>744</v>
      </c>
      <c r="AU135" s="18" t="s">
        <v>84</v>
      </c>
    </row>
    <row r="136" s="2" customFormat="1" ht="16.5" customHeight="1">
      <c r="A136" s="40"/>
      <c r="B136" s="41"/>
      <c r="C136" s="212" t="s">
        <v>239</v>
      </c>
      <c r="D136" s="212" t="s">
        <v>163</v>
      </c>
      <c r="E136" s="213" t="s">
        <v>1026</v>
      </c>
      <c r="F136" s="214" t="s">
        <v>997</v>
      </c>
      <c r="G136" s="215" t="s">
        <v>462</v>
      </c>
      <c r="H136" s="216">
        <v>123</v>
      </c>
      <c r="I136" s="217"/>
      <c r="J136" s="218">
        <f>ROUND(I136*H136,2)</f>
        <v>0</v>
      </c>
      <c r="K136" s="214" t="s">
        <v>32</v>
      </c>
      <c r="L136" s="46"/>
      <c r="M136" s="219" t="s">
        <v>32</v>
      </c>
      <c r="N136" s="220" t="s">
        <v>48</v>
      </c>
      <c r="O136" s="86"/>
      <c r="P136" s="221">
        <f>O136*H136</f>
        <v>0</v>
      </c>
      <c r="Q136" s="221">
        <v>0</v>
      </c>
      <c r="R136" s="221">
        <f>Q136*H136</f>
        <v>0</v>
      </c>
      <c r="S136" s="221">
        <v>0</v>
      </c>
      <c r="T136" s="222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3" t="s">
        <v>179</v>
      </c>
      <c r="AT136" s="223" t="s">
        <v>163</v>
      </c>
      <c r="AU136" s="223" t="s">
        <v>84</v>
      </c>
      <c r="AY136" s="18" t="s">
        <v>162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8" t="s">
        <v>84</v>
      </c>
      <c r="BK136" s="224">
        <f>ROUND(I136*H136,2)</f>
        <v>0</v>
      </c>
      <c r="BL136" s="18" t="s">
        <v>179</v>
      </c>
      <c r="BM136" s="223" t="s">
        <v>1027</v>
      </c>
    </row>
    <row r="137" s="2" customFormat="1">
      <c r="A137" s="40"/>
      <c r="B137" s="41"/>
      <c r="C137" s="42"/>
      <c r="D137" s="232" t="s">
        <v>744</v>
      </c>
      <c r="E137" s="42"/>
      <c r="F137" s="233" t="s">
        <v>1028</v>
      </c>
      <c r="G137" s="42"/>
      <c r="H137" s="42"/>
      <c r="I137" s="234"/>
      <c r="J137" s="42"/>
      <c r="K137" s="42"/>
      <c r="L137" s="46"/>
      <c r="M137" s="235"/>
      <c r="N137" s="236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8" t="s">
        <v>744</v>
      </c>
      <c r="AU137" s="18" t="s">
        <v>84</v>
      </c>
    </row>
    <row r="138" s="2" customFormat="1">
      <c r="A138" s="40"/>
      <c r="B138" s="41"/>
      <c r="C138" s="212" t="s">
        <v>243</v>
      </c>
      <c r="D138" s="212" t="s">
        <v>163</v>
      </c>
      <c r="E138" s="213" t="s">
        <v>1029</v>
      </c>
      <c r="F138" s="214" t="s">
        <v>1001</v>
      </c>
      <c r="G138" s="215" t="s">
        <v>166</v>
      </c>
      <c r="H138" s="216">
        <v>1</v>
      </c>
      <c r="I138" s="217"/>
      <c r="J138" s="218">
        <f>ROUND(I138*H138,2)</f>
        <v>0</v>
      </c>
      <c r="K138" s="214" t="s">
        <v>32</v>
      </c>
      <c r="L138" s="46"/>
      <c r="M138" s="219" t="s">
        <v>32</v>
      </c>
      <c r="N138" s="220" t="s">
        <v>48</v>
      </c>
      <c r="O138" s="86"/>
      <c r="P138" s="221">
        <f>O138*H138</f>
        <v>0</v>
      </c>
      <c r="Q138" s="221">
        <v>0</v>
      </c>
      <c r="R138" s="221">
        <f>Q138*H138</f>
        <v>0</v>
      </c>
      <c r="S138" s="221">
        <v>0</v>
      </c>
      <c r="T138" s="222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3" t="s">
        <v>179</v>
      </c>
      <c r="AT138" s="223" t="s">
        <v>163</v>
      </c>
      <c r="AU138" s="223" t="s">
        <v>84</v>
      </c>
      <c r="AY138" s="18" t="s">
        <v>162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8" t="s">
        <v>84</v>
      </c>
      <c r="BK138" s="224">
        <f>ROUND(I138*H138,2)</f>
        <v>0</v>
      </c>
      <c r="BL138" s="18" t="s">
        <v>179</v>
      </c>
      <c r="BM138" s="223" t="s">
        <v>1030</v>
      </c>
    </row>
    <row r="139" s="2" customFormat="1">
      <c r="A139" s="40"/>
      <c r="B139" s="41"/>
      <c r="C139" s="212" t="s">
        <v>245</v>
      </c>
      <c r="D139" s="212" t="s">
        <v>163</v>
      </c>
      <c r="E139" s="213" t="s">
        <v>1031</v>
      </c>
      <c r="F139" s="214" t="s">
        <v>1004</v>
      </c>
      <c r="G139" s="215" t="s">
        <v>166</v>
      </c>
      <c r="H139" s="216">
        <v>1</v>
      </c>
      <c r="I139" s="217"/>
      <c r="J139" s="218">
        <f>ROUND(I139*H139,2)</f>
        <v>0</v>
      </c>
      <c r="K139" s="214" t="s">
        <v>32</v>
      </c>
      <c r="L139" s="46"/>
      <c r="M139" s="219" t="s">
        <v>32</v>
      </c>
      <c r="N139" s="220" t="s">
        <v>48</v>
      </c>
      <c r="O139" s="86"/>
      <c r="P139" s="221">
        <f>O139*H139</f>
        <v>0</v>
      </c>
      <c r="Q139" s="221">
        <v>0</v>
      </c>
      <c r="R139" s="221">
        <f>Q139*H139</f>
        <v>0</v>
      </c>
      <c r="S139" s="221">
        <v>0</v>
      </c>
      <c r="T139" s="222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3" t="s">
        <v>179</v>
      </c>
      <c r="AT139" s="223" t="s">
        <v>163</v>
      </c>
      <c r="AU139" s="223" t="s">
        <v>84</v>
      </c>
      <c r="AY139" s="18" t="s">
        <v>162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8" t="s">
        <v>84</v>
      </c>
      <c r="BK139" s="224">
        <f>ROUND(I139*H139,2)</f>
        <v>0</v>
      </c>
      <c r="BL139" s="18" t="s">
        <v>179</v>
      </c>
      <c r="BM139" s="223" t="s">
        <v>1032</v>
      </c>
    </row>
    <row r="140" s="2" customFormat="1">
      <c r="A140" s="40"/>
      <c r="B140" s="41"/>
      <c r="C140" s="42"/>
      <c r="D140" s="232" t="s">
        <v>744</v>
      </c>
      <c r="E140" s="42"/>
      <c r="F140" s="233" t="s">
        <v>1033</v>
      </c>
      <c r="G140" s="42"/>
      <c r="H140" s="42"/>
      <c r="I140" s="234"/>
      <c r="J140" s="42"/>
      <c r="K140" s="42"/>
      <c r="L140" s="46"/>
      <c r="M140" s="235"/>
      <c r="N140" s="236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8" t="s">
        <v>744</v>
      </c>
      <c r="AU140" s="18" t="s">
        <v>84</v>
      </c>
    </row>
    <row r="141" s="2" customFormat="1">
      <c r="A141" s="40"/>
      <c r="B141" s="41"/>
      <c r="C141" s="212" t="s">
        <v>248</v>
      </c>
      <c r="D141" s="212" t="s">
        <v>163</v>
      </c>
      <c r="E141" s="213" t="s">
        <v>1034</v>
      </c>
      <c r="F141" s="214" t="s">
        <v>1008</v>
      </c>
      <c r="G141" s="215" t="s">
        <v>166</v>
      </c>
      <c r="H141" s="216">
        <v>1</v>
      </c>
      <c r="I141" s="217"/>
      <c r="J141" s="218">
        <f>ROUND(I141*H141,2)</f>
        <v>0</v>
      </c>
      <c r="K141" s="214" t="s">
        <v>32</v>
      </c>
      <c r="L141" s="46"/>
      <c r="M141" s="219" t="s">
        <v>32</v>
      </c>
      <c r="N141" s="220" t="s">
        <v>48</v>
      </c>
      <c r="O141" s="86"/>
      <c r="P141" s="221">
        <f>O141*H141</f>
        <v>0</v>
      </c>
      <c r="Q141" s="221">
        <v>0</v>
      </c>
      <c r="R141" s="221">
        <f>Q141*H141</f>
        <v>0</v>
      </c>
      <c r="S141" s="221">
        <v>0</v>
      </c>
      <c r="T141" s="222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3" t="s">
        <v>179</v>
      </c>
      <c r="AT141" s="223" t="s">
        <v>163</v>
      </c>
      <c r="AU141" s="223" t="s">
        <v>84</v>
      </c>
      <c r="AY141" s="18" t="s">
        <v>162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8" t="s">
        <v>84</v>
      </c>
      <c r="BK141" s="224">
        <f>ROUND(I141*H141,2)</f>
        <v>0</v>
      </c>
      <c r="BL141" s="18" t="s">
        <v>179</v>
      </c>
      <c r="BM141" s="223" t="s">
        <v>1035</v>
      </c>
    </row>
    <row r="142" s="2" customFormat="1">
      <c r="A142" s="40"/>
      <c r="B142" s="41"/>
      <c r="C142" s="42"/>
      <c r="D142" s="232" t="s">
        <v>744</v>
      </c>
      <c r="E142" s="42"/>
      <c r="F142" s="233" t="s">
        <v>1033</v>
      </c>
      <c r="G142" s="42"/>
      <c r="H142" s="42"/>
      <c r="I142" s="234"/>
      <c r="J142" s="42"/>
      <c r="K142" s="42"/>
      <c r="L142" s="46"/>
      <c r="M142" s="235"/>
      <c r="N142" s="236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8" t="s">
        <v>744</v>
      </c>
      <c r="AU142" s="18" t="s">
        <v>84</v>
      </c>
    </row>
    <row r="143" s="2" customFormat="1">
      <c r="A143" s="40"/>
      <c r="B143" s="41"/>
      <c r="C143" s="212" t="s">
        <v>250</v>
      </c>
      <c r="D143" s="212" t="s">
        <v>163</v>
      </c>
      <c r="E143" s="213" t="s">
        <v>1036</v>
      </c>
      <c r="F143" s="214" t="s">
        <v>1011</v>
      </c>
      <c r="G143" s="215" t="s">
        <v>166</v>
      </c>
      <c r="H143" s="216">
        <v>1</v>
      </c>
      <c r="I143" s="217"/>
      <c r="J143" s="218">
        <f>ROUND(I143*H143,2)</f>
        <v>0</v>
      </c>
      <c r="K143" s="214" t="s">
        <v>32</v>
      </c>
      <c r="L143" s="46"/>
      <c r="M143" s="219" t="s">
        <v>32</v>
      </c>
      <c r="N143" s="220" t="s">
        <v>48</v>
      </c>
      <c r="O143" s="86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2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3" t="s">
        <v>179</v>
      </c>
      <c r="AT143" s="223" t="s">
        <v>163</v>
      </c>
      <c r="AU143" s="223" t="s">
        <v>84</v>
      </c>
      <c r="AY143" s="18" t="s">
        <v>162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8" t="s">
        <v>84</v>
      </c>
      <c r="BK143" s="224">
        <f>ROUND(I143*H143,2)</f>
        <v>0</v>
      </c>
      <c r="BL143" s="18" t="s">
        <v>179</v>
      </c>
      <c r="BM143" s="223" t="s">
        <v>1037</v>
      </c>
    </row>
    <row r="144" s="2" customFormat="1">
      <c r="A144" s="40"/>
      <c r="B144" s="41"/>
      <c r="C144" s="42"/>
      <c r="D144" s="232" t="s">
        <v>744</v>
      </c>
      <c r="E144" s="42"/>
      <c r="F144" s="233" t="s">
        <v>1033</v>
      </c>
      <c r="G144" s="42"/>
      <c r="H144" s="42"/>
      <c r="I144" s="234"/>
      <c r="J144" s="42"/>
      <c r="K144" s="42"/>
      <c r="L144" s="46"/>
      <c r="M144" s="235"/>
      <c r="N144" s="236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8" t="s">
        <v>744</v>
      </c>
      <c r="AU144" s="18" t="s">
        <v>84</v>
      </c>
    </row>
    <row r="145" s="2" customFormat="1">
      <c r="A145" s="40"/>
      <c r="B145" s="41"/>
      <c r="C145" s="212" t="s">
        <v>253</v>
      </c>
      <c r="D145" s="212" t="s">
        <v>163</v>
      </c>
      <c r="E145" s="213" t="s">
        <v>1038</v>
      </c>
      <c r="F145" s="214" t="s">
        <v>1014</v>
      </c>
      <c r="G145" s="215" t="s">
        <v>166</v>
      </c>
      <c r="H145" s="216">
        <v>1</v>
      </c>
      <c r="I145" s="217"/>
      <c r="J145" s="218">
        <f>ROUND(I145*H145,2)</f>
        <v>0</v>
      </c>
      <c r="K145" s="214" t="s">
        <v>32</v>
      </c>
      <c r="L145" s="46"/>
      <c r="M145" s="219" t="s">
        <v>32</v>
      </c>
      <c r="N145" s="220" t="s">
        <v>48</v>
      </c>
      <c r="O145" s="86"/>
      <c r="P145" s="221">
        <f>O145*H145</f>
        <v>0</v>
      </c>
      <c r="Q145" s="221">
        <v>0</v>
      </c>
      <c r="R145" s="221">
        <f>Q145*H145</f>
        <v>0</v>
      </c>
      <c r="S145" s="221">
        <v>0</v>
      </c>
      <c r="T145" s="222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3" t="s">
        <v>179</v>
      </c>
      <c r="AT145" s="223" t="s">
        <v>163</v>
      </c>
      <c r="AU145" s="223" t="s">
        <v>84</v>
      </c>
      <c r="AY145" s="18" t="s">
        <v>162</v>
      </c>
      <c r="BE145" s="224">
        <f>IF(N145="základní",J145,0)</f>
        <v>0</v>
      </c>
      <c r="BF145" s="224">
        <f>IF(N145="snížená",J145,0)</f>
        <v>0</v>
      </c>
      <c r="BG145" s="224">
        <f>IF(N145="zákl. přenesená",J145,0)</f>
        <v>0</v>
      </c>
      <c r="BH145" s="224">
        <f>IF(N145="sníž. přenesená",J145,0)</f>
        <v>0</v>
      </c>
      <c r="BI145" s="224">
        <f>IF(N145="nulová",J145,0)</f>
        <v>0</v>
      </c>
      <c r="BJ145" s="18" t="s">
        <v>84</v>
      </c>
      <c r="BK145" s="224">
        <f>ROUND(I145*H145,2)</f>
        <v>0</v>
      </c>
      <c r="BL145" s="18" t="s">
        <v>179</v>
      </c>
      <c r="BM145" s="223" t="s">
        <v>1039</v>
      </c>
    </row>
    <row r="146" s="2" customFormat="1">
      <c r="A146" s="40"/>
      <c r="B146" s="41"/>
      <c r="C146" s="42"/>
      <c r="D146" s="232" t="s">
        <v>744</v>
      </c>
      <c r="E146" s="42"/>
      <c r="F146" s="233" t="s">
        <v>1033</v>
      </c>
      <c r="G146" s="42"/>
      <c r="H146" s="42"/>
      <c r="I146" s="234"/>
      <c r="J146" s="42"/>
      <c r="K146" s="42"/>
      <c r="L146" s="46"/>
      <c r="M146" s="235"/>
      <c r="N146" s="236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8" t="s">
        <v>744</v>
      </c>
      <c r="AU146" s="18" t="s">
        <v>84</v>
      </c>
    </row>
    <row r="147" s="2" customFormat="1" ht="16.5" customHeight="1">
      <c r="A147" s="40"/>
      <c r="B147" s="41"/>
      <c r="C147" s="212" t="s">
        <v>259</v>
      </c>
      <c r="D147" s="212" t="s">
        <v>163</v>
      </c>
      <c r="E147" s="213" t="s">
        <v>1040</v>
      </c>
      <c r="F147" s="214" t="s">
        <v>1017</v>
      </c>
      <c r="G147" s="215" t="s">
        <v>166</v>
      </c>
      <c r="H147" s="216">
        <v>5</v>
      </c>
      <c r="I147" s="217"/>
      <c r="J147" s="218">
        <f>ROUND(I147*H147,2)</f>
        <v>0</v>
      </c>
      <c r="K147" s="214" t="s">
        <v>32</v>
      </c>
      <c r="L147" s="46"/>
      <c r="M147" s="219" t="s">
        <v>32</v>
      </c>
      <c r="N147" s="220" t="s">
        <v>48</v>
      </c>
      <c r="O147" s="86"/>
      <c r="P147" s="221">
        <f>O147*H147</f>
        <v>0</v>
      </c>
      <c r="Q147" s="221">
        <v>0</v>
      </c>
      <c r="R147" s="221">
        <f>Q147*H147</f>
        <v>0</v>
      </c>
      <c r="S147" s="221">
        <v>0</v>
      </c>
      <c r="T147" s="222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3" t="s">
        <v>179</v>
      </c>
      <c r="AT147" s="223" t="s">
        <v>163</v>
      </c>
      <c r="AU147" s="223" t="s">
        <v>84</v>
      </c>
      <c r="AY147" s="18" t="s">
        <v>162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8" t="s">
        <v>84</v>
      </c>
      <c r="BK147" s="224">
        <f>ROUND(I147*H147,2)</f>
        <v>0</v>
      </c>
      <c r="BL147" s="18" t="s">
        <v>179</v>
      </c>
      <c r="BM147" s="223" t="s">
        <v>1041</v>
      </c>
    </row>
    <row r="148" s="2" customFormat="1">
      <c r="A148" s="40"/>
      <c r="B148" s="41"/>
      <c r="C148" s="42"/>
      <c r="D148" s="232" t="s">
        <v>744</v>
      </c>
      <c r="E148" s="42"/>
      <c r="F148" s="233" t="s">
        <v>965</v>
      </c>
      <c r="G148" s="42"/>
      <c r="H148" s="42"/>
      <c r="I148" s="234"/>
      <c r="J148" s="42"/>
      <c r="K148" s="42"/>
      <c r="L148" s="46"/>
      <c r="M148" s="235"/>
      <c r="N148" s="236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8" t="s">
        <v>744</v>
      </c>
      <c r="AU148" s="18" t="s">
        <v>84</v>
      </c>
    </row>
    <row r="149" s="12" customFormat="1" ht="25.92" customHeight="1">
      <c r="A149" s="12"/>
      <c r="B149" s="198"/>
      <c r="C149" s="199"/>
      <c r="D149" s="200" t="s">
        <v>76</v>
      </c>
      <c r="E149" s="201" t="s">
        <v>183</v>
      </c>
      <c r="F149" s="201" t="s">
        <v>1042</v>
      </c>
      <c r="G149" s="199"/>
      <c r="H149" s="199"/>
      <c r="I149" s="202"/>
      <c r="J149" s="203">
        <f>BK149</f>
        <v>0</v>
      </c>
      <c r="K149" s="199"/>
      <c r="L149" s="204"/>
      <c r="M149" s="205"/>
      <c r="N149" s="206"/>
      <c r="O149" s="206"/>
      <c r="P149" s="207">
        <f>SUM(P150:P164)</f>
        <v>0</v>
      </c>
      <c r="Q149" s="206"/>
      <c r="R149" s="207">
        <f>SUM(R150:R164)</f>
        <v>0</v>
      </c>
      <c r="S149" s="206"/>
      <c r="T149" s="208">
        <f>SUM(T150:T164)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9" t="s">
        <v>84</v>
      </c>
      <c r="AT149" s="210" t="s">
        <v>76</v>
      </c>
      <c r="AU149" s="210" t="s">
        <v>77</v>
      </c>
      <c r="AY149" s="209" t="s">
        <v>162</v>
      </c>
      <c r="BK149" s="211">
        <f>SUM(BK150:BK164)</f>
        <v>0</v>
      </c>
    </row>
    <row r="150" s="2" customFormat="1" ht="16.5" customHeight="1">
      <c r="A150" s="40"/>
      <c r="B150" s="41"/>
      <c r="C150" s="212" t="s">
        <v>263</v>
      </c>
      <c r="D150" s="212" t="s">
        <v>163</v>
      </c>
      <c r="E150" s="213" t="s">
        <v>1043</v>
      </c>
      <c r="F150" s="214" t="s">
        <v>988</v>
      </c>
      <c r="G150" s="215" t="s">
        <v>989</v>
      </c>
      <c r="H150" s="216">
        <v>1</v>
      </c>
      <c r="I150" s="217"/>
      <c r="J150" s="218">
        <f>ROUND(I150*H150,2)</f>
        <v>0</v>
      </c>
      <c r="K150" s="214" t="s">
        <v>32</v>
      </c>
      <c r="L150" s="46"/>
      <c r="M150" s="219" t="s">
        <v>32</v>
      </c>
      <c r="N150" s="220" t="s">
        <v>48</v>
      </c>
      <c r="O150" s="86"/>
      <c r="P150" s="221">
        <f>O150*H150</f>
        <v>0</v>
      </c>
      <c r="Q150" s="221">
        <v>0</v>
      </c>
      <c r="R150" s="221">
        <f>Q150*H150</f>
        <v>0</v>
      </c>
      <c r="S150" s="221">
        <v>0</v>
      </c>
      <c r="T150" s="222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3" t="s">
        <v>179</v>
      </c>
      <c r="AT150" s="223" t="s">
        <v>163</v>
      </c>
      <c r="AU150" s="223" t="s">
        <v>84</v>
      </c>
      <c r="AY150" s="18" t="s">
        <v>162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8" t="s">
        <v>84</v>
      </c>
      <c r="BK150" s="224">
        <f>ROUND(I150*H150,2)</f>
        <v>0</v>
      </c>
      <c r="BL150" s="18" t="s">
        <v>179</v>
      </c>
      <c r="BM150" s="223" t="s">
        <v>1044</v>
      </c>
    </row>
    <row r="151" s="2" customFormat="1">
      <c r="A151" s="40"/>
      <c r="B151" s="41"/>
      <c r="C151" s="42"/>
      <c r="D151" s="232" t="s">
        <v>744</v>
      </c>
      <c r="E151" s="42"/>
      <c r="F151" s="233" t="s">
        <v>1022</v>
      </c>
      <c r="G151" s="42"/>
      <c r="H151" s="42"/>
      <c r="I151" s="234"/>
      <c r="J151" s="42"/>
      <c r="K151" s="42"/>
      <c r="L151" s="46"/>
      <c r="M151" s="235"/>
      <c r="N151" s="236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8" t="s">
        <v>744</v>
      </c>
      <c r="AU151" s="18" t="s">
        <v>84</v>
      </c>
    </row>
    <row r="152" s="2" customFormat="1" ht="16.5" customHeight="1">
      <c r="A152" s="40"/>
      <c r="B152" s="41"/>
      <c r="C152" s="212" t="s">
        <v>266</v>
      </c>
      <c r="D152" s="212" t="s">
        <v>163</v>
      </c>
      <c r="E152" s="213" t="s">
        <v>1045</v>
      </c>
      <c r="F152" s="214" t="s">
        <v>1046</v>
      </c>
      <c r="G152" s="215" t="s">
        <v>166</v>
      </c>
      <c r="H152" s="216">
        <v>1</v>
      </c>
      <c r="I152" s="217"/>
      <c r="J152" s="218">
        <f>ROUND(I152*H152,2)</f>
        <v>0</v>
      </c>
      <c r="K152" s="214" t="s">
        <v>32</v>
      </c>
      <c r="L152" s="46"/>
      <c r="M152" s="219" t="s">
        <v>32</v>
      </c>
      <c r="N152" s="220" t="s">
        <v>48</v>
      </c>
      <c r="O152" s="86"/>
      <c r="P152" s="221">
        <f>O152*H152</f>
        <v>0</v>
      </c>
      <c r="Q152" s="221">
        <v>0</v>
      </c>
      <c r="R152" s="221">
        <f>Q152*H152</f>
        <v>0</v>
      </c>
      <c r="S152" s="221">
        <v>0</v>
      </c>
      <c r="T152" s="222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3" t="s">
        <v>179</v>
      </c>
      <c r="AT152" s="223" t="s">
        <v>163</v>
      </c>
      <c r="AU152" s="223" t="s">
        <v>84</v>
      </c>
      <c r="AY152" s="18" t="s">
        <v>162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8" t="s">
        <v>84</v>
      </c>
      <c r="BK152" s="224">
        <f>ROUND(I152*H152,2)</f>
        <v>0</v>
      </c>
      <c r="BL152" s="18" t="s">
        <v>179</v>
      </c>
      <c r="BM152" s="223" t="s">
        <v>1047</v>
      </c>
    </row>
    <row r="153" s="2" customFormat="1">
      <c r="A153" s="40"/>
      <c r="B153" s="41"/>
      <c r="C153" s="42"/>
      <c r="D153" s="232" t="s">
        <v>744</v>
      </c>
      <c r="E153" s="42"/>
      <c r="F153" s="233" t="s">
        <v>995</v>
      </c>
      <c r="G153" s="42"/>
      <c r="H153" s="42"/>
      <c r="I153" s="234"/>
      <c r="J153" s="42"/>
      <c r="K153" s="42"/>
      <c r="L153" s="46"/>
      <c r="M153" s="235"/>
      <c r="N153" s="236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8" t="s">
        <v>744</v>
      </c>
      <c r="AU153" s="18" t="s">
        <v>84</v>
      </c>
    </row>
    <row r="154" s="2" customFormat="1" ht="16.5" customHeight="1">
      <c r="A154" s="40"/>
      <c r="B154" s="41"/>
      <c r="C154" s="212" t="s">
        <v>269</v>
      </c>
      <c r="D154" s="212" t="s">
        <v>163</v>
      </c>
      <c r="E154" s="213" t="s">
        <v>1048</v>
      </c>
      <c r="F154" s="214" t="s">
        <v>997</v>
      </c>
      <c r="G154" s="215" t="s">
        <v>462</v>
      </c>
      <c r="H154" s="216">
        <v>127</v>
      </c>
      <c r="I154" s="217"/>
      <c r="J154" s="218">
        <f>ROUND(I154*H154,2)</f>
        <v>0</v>
      </c>
      <c r="K154" s="214" t="s">
        <v>32</v>
      </c>
      <c r="L154" s="46"/>
      <c r="M154" s="219" t="s">
        <v>32</v>
      </c>
      <c r="N154" s="220" t="s">
        <v>48</v>
      </c>
      <c r="O154" s="86"/>
      <c r="P154" s="221">
        <f>O154*H154</f>
        <v>0</v>
      </c>
      <c r="Q154" s="221">
        <v>0</v>
      </c>
      <c r="R154" s="221">
        <f>Q154*H154</f>
        <v>0</v>
      </c>
      <c r="S154" s="221">
        <v>0</v>
      </c>
      <c r="T154" s="222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3" t="s">
        <v>179</v>
      </c>
      <c r="AT154" s="223" t="s">
        <v>163</v>
      </c>
      <c r="AU154" s="223" t="s">
        <v>84</v>
      </c>
      <c r="AY154" s="18" t="s">
        <v>162</v>
      </c>
      <c r="BE154" s="224">
        <f>IF(N154="základní",J154,0)</f>
        <v>0</v>
      </c>
      <c r="BF154" s="224">
        <f>IF(N154="snížená",J154,0)</f>
        <v>0</v>
      </c>
      <c r="BG154" s="224">
        <f>IF(N154="zákl. přenesená",J154,0)</f>
        <v>0</v>
      </c>
      <c r="BH154" s="224">
        <f>IF(N154="sníž. přenesená",J154,0)</f>
        <v>0</v>
      </c>
      <c r="BI154" s="224">
        <f>IF(N154="nulová",J154,0)</f>
        <v>0</v>
      </c>
      <c r="BJ154" s="18" t="s">
        <v>84</v>
      </c>
      <c r="BK154" s="224">
        <f>ROUND(I154*H154,2)</f>
        <v>0</v>
      </c>
      <c r="BL154" s="18" t="s">
        <v>179</v>
      </c>
      <c r="BM154" s="223" t="s">
        <v>1049</v>
      </c>
    </row>
    <row r="155" s="2" customFormat="1">
      <c r="A155" s="40"/>
      <c r="B155" s="41"/>
      <c r="C155" s="42"/>
      <c r="D155" s="232" t="s">
        <v>744</v>
      </c>
      <c r="E155" s="42"/>
      <c r="F155" s="233" t="s">
        <v>1050</v>
      </c>
      <c r="G155" s="42"/>
      <c r="H155" s="42"/>
      <c r="I155" s="234"/>
      <c r="J155" s="42"/>
      <c r="K155" s="42"/>
      <c r="L155" s="46"/>
      <c r="M155" s="235"/>
      <c r="N155" s="236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8" t="s">
        <v>744</v>
      </c>
      <c r="AU155" s="18" t="s">
        <v>84</v>
      </c>
    </row>
    <row r="156" s="2" customFormat="1">
      <c r="A156" s="40"/>
      <c r="B156" s="41"/>
      <c r="C156" s="212" t="s">
        <v>274</v>
      </c>
      <c r="D156" s="212" t="s">
        <v>163</v>
      </c>
      <c r="E156" s="213" t="s">
        <v>1051</v>
      </c>
      <c r="F156" s="214" t="s">
        <v>1001</v>
      </c>
      <c r="G156" s="215" t="s">
        <v>166</v>
      </c>
      <c r="H156" s="216">
        <v>1</v>
      </c>
      <c r="I156" s="217"/>
      <c r="J156" s="218">
        <f>ROUND(I156*H156,2)</f>
        <v>0</v>
      </c>
      <c r="K156" s="214" t="s">
        <v>32</v>
      </c>
      <c r="L156" s="46"/>
      <c r="M156" s="219" t="s">
        <v>32</v>
      </c>
      <c r="N156" s="220" t="s">
        <v>48</v>
      </c>
      <c r="O156" s="86"/>
      <c r="P156" s="221">
        <f>O156*H156</f>
        <v>0</v>
      </c>
      <c r="Q156" s="221">
        <v>0</v>
      </c>
      <c r="R156" s="221">
        <f>Q156*H156</f>
        <v>0</v>
      </c>
      <c r="S156" s="221">
        <v>0</v>
      </c>
      <c r="T156" s="222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3" t="s">
        <v>179</v>
      </c>
      <c r="AT156" s="223" t="s">
        <v>163</v>
      </c>
      <c r="AU156" s="223" t="s">
        <v>84</v>
      </c>
      <c r="AY156" s="18" t="s">
        <v>162</v>
      </c>
      <c r="BE156" s="224">
        <f>IF(N156="základní",J156,0)</f>
        <v>0</v>
      </c>
      <c r="BF156" s="224">
        <f>IF(N156="snížená",J156,0)</f>
        <v>0</v>
      </c>
      <c r="BG156" s="224">
        <f>IF(N156="zákl. přenesená",J156,0)</f>
        <v>0</v>
      </c>
      <c r="BH156" s="224">
        <f>IF(N156="sníž. přenesená",J156,0)</f>
        <v>0</v>
      </c>
      <c r="BI156" s="224">
        <f>IF(N156="nulová",J156,0)</f>
        <v>0</v>
      </c>
      <c r="BJ156" s="18" t="s">
        <v>84</v>
      </c>
      <c r="BK156" s="224">
        <f>ROUND(I156*H156,2)</f>
        <v>0</v>
      </c>
      <c r="BL156" s="18" t="s">
        <v>179</v>
      </c>
      <c r="BM156" s="223" t="s">
        <v>1052</v>
      </c>
    </row>
    <row r="157" s="2" customFormat="1">
      <c r="A157" s="40"/>
      <c r="B157" s="41"/>
      <c r="C157" s="212" t="s">
        <v>278</v>
      </c>
      <c r="D157" s="212" t="s">
        <v>163</v>
      </c>
      <c r="E157" s="213" t="s">
        <v>1053</v>
      </c>
      <c r="F157" s="214" t="s">
        <v>1004</v>
      </c>
      <c r="G157" s="215" t="s">
        <v>166</v>
      </c>
      <c r="H157" s="216">
        <v>1</v>
      </c>
      <c r="I157" s="217"/>
      <c r="J157" s="218">
        <f>ROUND(I157*H157,2)</f>
        <v>0</v>
      </c>
      <c r="K157" s="214" t="s">
        <v>32</v>
      </c>
      <c r="L157" s="46"/>
      <c r="M157" s="219" t="s">
        <v>32</v>
      </c>
      <c r="N157" s="220" t="s">
        <v>48</v>
      </c>
      <c r="O157" s="86"/>
      <c r="P157" s="221">
        <f>O157*H157</f>
        <v>0</v>
      </c>
      <c r="Q157" s="221">
        <v>0</v>
      </c>
      <c r="R157" s="221">
        <f>Q157*H157</f>
        <v>0</v>
      </c>
      <c r="S157" s="221">
        <v>0</v>
      </c>
      <c r="T157" s="222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3" t="s">
        <v>179</v>
      </c>
      <c r="AT157" s="223" t="s">
        <v>163</v>
      </c>
      <c r="AU157" s="223" t="s">
        <v>84</v>
      </c>
      <c r="AY157" s="18" t="s">
        <v>162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18" t="s">
        <v>84</v>
      </c>
      <c r="BK157" s="224">
        <f>ROUND(I157*H157,2)</f>
        <v>0</v>
      </c>
      <c r="BL157" s="18" t="s">
        <v>179</v>
      </c>
      <c r="BM157" s="223" t="s">
        <v>1054</v>
      </c>
    </row>
    <row r="158" s="2" customFormat="1">
      <c r="A158" s="40"/>
      <c r="B158" s="41"/>
      <c r="C158" s="42"/>
      <c r="D158" s="232" t="s">
        <v>744</v>
      </c>
      <c r="E158" s="42"/>
      <c r="F158" s="233" t="s">
        <v>1033</v>
      </c>
      <c r="G158" s="42"/>
      <c r="H158" s="42"/>
      <c r="I158" s="234"/>
      <c r="J158" s="42"/>
      <c r="K158" s="42"/>
      <c r="L158" s="46"/>
      <c r="M158" s="235"/>
      <c r="N158" s="236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8" t="s">
        <v>744</v>
      </c>
      <c r="AU158" s="18" t="s">
        <v>84</v>
      </c>
    </row>
    <row r="159" s="2" customFormat="1">
      <c r="A159" s="40"/>
      <c r="B159" s="41"/>
      <c r="C159" s="212" t="s">
        <v>281</v>
      </c>
      <c r="D159" s="212" t="s">
        <v>163</v>
      </c>
      <c r="E159" s="213" t="s">
        <v>1055</v>
      </c>
      <c r="F159" s="214" t="s">
        <v>1008</v>
      </c>
      <c r="G159" s="215" t="s">
        <v>166</v>
      </c>
      <c r="H159" s="216">
        <v>1</v>
      </c>
      <c r="I159" s="217"/>
      <c r="J159" s="218">
        <f>ROUND(I159*H159,2)</f>
        <v>0</v>
      </c>
      <c r="K159" s="214" t="s">
        <v>32</v>
      </c>
      <c r="L159" s="46"/>
      <c r="M159" s="219" t="s">
        <v>32</v>
      </c>
      <c r="N159" s="220" t="s">
        <v>48</v>
      </c>
      <c r="O159" s="86"/>
      <c r="P159" s="221">
        <f>O159*H159</f>
        <v>0</v>
      </c>
      <c r="Q159" s="221">
        <v>0</v>
      </c>
      <c r="R159" s="221">
        <f>Q159*H159</f>
        <v>0</v>
      </c>
      <c r="S159" s="221">
        <v>0</v>
      </c>
      <c r="T159" s="222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3" t="s">
        <v>179</v>
      </c>
      <c r="AT159" s="223" t="s">
        <v>163</v>
      </c>
      <c r="AU159" s="223" t="s">
        <v>84</v>
      </c>
      <c r="AY159" s="18" t="s">
        <v>162</v>
      </c>
      <c r="BE159" s="224">
        <f>IF(N159="základní",J159,0)</f>
        <v>0</v>
      </c>
      <c r="BF159" s="224">
        <f>IF(N159="snížená",J159,0)</f>
        <v>0</v>
      </c>
      <c r="BG159" s="224">
        <f>IF(N159="zákl. přenesená",J159,0)</f>
        <v>0</v>
      </c>
      <c r="BH159" s="224">
        <f>IF(N159="sníž. přenesená",J159,0)</f>
        <v>0</v>
      </c>
      <c r="BI159" s="224">
        <f>IF(N159="nulová",J159,0)</f>
        <v>0</v>
      </c>
      <c r="BJ159" s="18" t="s">
        <v>84</v>
      </c>
      <c r="BK159" s="224">
        <f>ROUND(I159*H159,2)</f>
        <v>0</v>
      </c>
      <c r="BL159" s="18" t="s">
        <v>179</v>
      </c>
      <c r="BM159" s="223" t="s">
        <v>1056</v>
      </c>
    </row>
    <row r="160" s="2" customFormat="1">
      <c r="A160" s="40"/>
      <c r="B160" s="41"/>
      <c r="C160" s="42"/>
      <c r="D160" s="232" t="s">
        <v>744</v>
      </c>
      <c r="E160" s="42"/>
      <c r="F160" s="233" t="s">
        <v>1033</v>
      </c>
      <c r="G160" s="42"/>
      <c r="H160" s="42"/>
      <c r="I160" s="234"/>
      <c r="J160" s="42"/>
      <c r="K160" s="42"/>
      <c r="L160" s="46"/>
      <c r="M160" s="235"/>
      <c r="N160" s="236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8" t="s">
        <v>744</v>
      </c>
      <c r="AU160" s="18" t="s">
        <v>84</v>
      </c>
    </row>
    <row r="161" s="2" customFormat="1">
      <c r="A161" s="40"/>
      <c r="B161" s="41"/>
      <c r="C161" s="212" t="s">
        <v>287</v>
      </c>
      <c r="D161" s="212" t="s">
        <v>163</v>
      </c>
      <c r="E161" s="213" t="s">
        <v>1057</v>
      </c>
      <c r="F161" s="214" t="s">
        <v>1011</v>
      </c>
      <c r="G161" s="215" t="s">
        <v>166</v>
      </c>
      <c r="H161" s="216">
        <v>1</v>
      </c>
      <c r="I161" s="217"/>
      <c r="J161" s="218">
        <f>ROUND(I161*H161,2)</f>
        <v>0</v>
      </c>
      <c r="K161" s="214" t="s">
        <v>32</v>
      </c>
      <c r="L161" s="46"/>
      <c r="M161" s="219" t="s">
        <v>32</v>
      </c>
      <c r="N161" s="220" t="s">
        <v>48</v>
      </c>
      <c r="O161" s="86"/>
      <c r="P161" s="221">
        <f>O161*H161</f>
        <v>0</v>
      </c>
      <c r="Q161" s="221">
        <v>0</v>
      </c>
      <c r="R161" s="221">
        <f>Q161*H161</f>
        <v>0</v>
      </c>
      <c r="S161" s="221">
        <v>0</v>
      </c>
      <c r="T161" s="222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3" t="s">
        <v>179</v>
      </c>
      <c r="AT161" s="223" t="s">
        <v>163</v>
      </c>
      <c r="AU161" s="223" t="s">
        <v>84</v>
      </c>
      <c r="AY161" s="18" t="s">
        <v>162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8" t="s">
        <v>84</v>
      </c>
      <c r="BK161" s="224">
        <f>ROUND(I161*H161,2)</f>
        <v>0</v>
      </c>
      <c r="BL161" s="18" t="s">
        <v>179</v>
      </c>
      <c r="BM161" s="223" t="s">
        <v>1058</v>
      </c>
    </row>
    <row r="162" s="2" customFormat="1">
      <c r="A162" s="40"/>
      <c r="B162" s="41"/>
      <c r="C162" s="42"/>
      <c r="D162" s="232" t="s">
        <v>744</v>
      </c>
      <c r="E162" s="42"/>
      <c r="F162" s="233" t="s">
        <v>1033</v>
      </c>
      <c r="G162" s="42"/>
      <c r="H162" s="42"/>
      <c r="I162" s="234"/>
      <c r="J162" s="42"/>
      <c r="K162" s="42"/>
      <c r="L162" s="46"/>
      <c r="M162" s="235"/>
      <c r="N162" s="236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8" t="s">
        <v>744</v>
      </c>
      <c r="AU162" s="18" t="s">
        <v>84</v>
      </c>
    </row>
    <row r="163" s="2" customFormat="1" ht="16.5" customHeight="1">
      <c r="A163" s="40"/>
      <c r="B163" s="41"/>
      <c r="C163" s="212" t="s">
        <v>291</v>
      </c>
      <c r="D163" s="212" t="s">
        <v>163</v>
      </c>
      <c r="E163" s="213" t="s">
        <v>1059</v>
      </c>
      <c r="F163" s="214" t="s">
        <v>1017</v>
      </c>
      <c r="G163" s="215" t="s">
        <v>166</v>
      </c>
      <c r="H163" s="216">
        <v>5</v>
      </c>
      <c r="I163" s="217"/>
      <c r="J163" s="218">
        <f>ROUND(I163*H163,2)</f>
        <v>0</v>
      </c>
      <c r="K163" s="214" t="s">
        <v>32</v>
      </c>
      <c r="L163" s="46"/>
      <c r="M163" s="219" t="s">
        <v>32</v>
      </c>
      <c r="N163" s="220" t="s">
        <v>48</v>
      </c>
      <c r="O163" s="86"/>
      <c r="P163" s="221">
        <f>O163*H163</f>
        <v>0</v>
      </c>
      <c r="Q163" s="221">
        <v>0</v>
      </c>
      <c r="R163" s="221">
        <f>Q163*H163</f>
        <v>0</v>
      </c>
      <c r="S163" s="221">
        <v>0</v>
      </c>
      <c r="T163" s="222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3" t="s">
        <v>179</v>
      </c>
      <c r="AT163" s="223" t="s">
        <v>163</v>
      </c>
      <c r="AU163" s="223" t="s">
        <v>84</v>
      </c>
      <c r="AY163" s="18" t="s">
        <v>162</v>
      </c>
      <c r="BE163" s="224">
        <f>IF(N163="základní",J163,0)</f>
        <v>0</v>
      </c>
      <c r="BF163" s="224">
        <f>IF(N163="snížená",J163,0)</f>
        <v>0</v>
      </c>
      <c r="BG163" s="224">
        <f>IF(N163="zákl. přenesená",J163,0)</f>
        <v>0</v>
      </c>
      <c r="BH163" s="224">
        <f>IF(N163="sníž. přenesená",J163,0)</f>
        <v>0</v>
      </c>
      <c r="BI163" s="224">
        <f>IF(N163="nulová",J163,0)</f>
        <v>0</v>
      </c>
      <c r="BJ163" s="18" t="s">
        <v>84</v>
      </c>
      <c r="BK163" s="224">
        <f>ROUND(I163*H163,2)</f>
        <v>0</v>
      </c>
      <c r="BL163" s="18" t="s">
        <v>179</v>
      </c>
      <c r="BM163" s="223" t="s">
        <v>1060</v>
      </c>
    </row>
    <row r="164" s="2" customFormat="1">
      <c r="A164" s="40"/>
      <c r="B164" s="41"/>
      <c r="C164" s="42"/>
      <c r="D164" s="232" t="s">
        <v>744</v>
      </c>
      <c r="E164" s="42"/>
      <c r="F164" s="233" t="s">
        <v>965</v>
      </c>
      <c r="G164" s="42"/>
      <c r="H164" s="42"/>
      <c r="I164" s="234"/>
      <c r="J164" s="42"/>
      <c r="K164" s="42"/>
      <c r="L164" s="46"/>
      <c r="M164" s="235"/>
      <c r="N164" s="236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8" t="s">
        <v>744</v>
      </c>
      <c r="AU164" s="18" t="s">
        <v>84</v>
      </c>
    </row>
    <row r="165" s="12" customFormat="1" ht="25.92" customHeight="1">
      <c r="A165" s="12"/>
      <c r="B165" s="198"/>
      <c r="C165" s="199"/>
      <c r="D165" s="200" t="s">
        <v>76</v>
      </c>
      <c r="E165" s="201" t="s">
        <v>187</v>
      </c>
      <c r="F165" s="201" t="s">
        <v>1061</v>
      </c>
      <c r="G165" s="199"/>
      <c r="H165" s="199"/>
      <c r="I165" s="202"/>
      <c r="J165" s="203">
        <f>BK165</f>
        <v>0</v>
      </c>
      <c r="K165" s="199"/>
      <c r="L165" s="204"/>
      <c r="M165" s="205"/>
      <c r="N165" s="206"/>
      <c r="O165" s="206"/>
      <c r="P165" s="207">
        <f>SUM(P166:P182)</f>
        <v>0</v>
      </c>
      <c r="Q165" s="206"/>
      <c r="R165" s="207">
        <f>SUM(R166:R182)</f>
        <v>0</v>
      </c>
      <c r="S165" s="206"/>
      <c r="T165" s="208">
        <f>SUM(T166:T182)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9" t="s">
        <v>84</v>
      </c>
      <c r="AT165" s="210" t="s">
        <v>76</v>
      </c>
      <c r="AU165" s="210" t="s">
        <v>77</v>
      </c>
      <c r="AY165" s="209" t="s">
        <v>162</v>
      </c>
      <c r="BK165" s="211">
        <f>SUM(BK166:BK182)</f>
        <v>0</v>
      </c>
    </row>
    <row r="166" s="2" customFormat="1">
      <c r="A166" s="40"/>
      <c r="B166" s="41"/>
      <c r="C166" s="212" t="s">
        <v>295</v>
      </c>
      <c r="D166" s="212" t="s">
        <v>163</v>
      </c>
      <c r="E166" s="213" t="s">
        <v>1062</v>
      </c>
      <c r="F166" s="214" t="s">
        <v>1063</v>
      </c>
      <c r="G166" s="215" t="s">
        <v>989</v>
      </c>
      <c r="H166" s="216">
        <v>1</v>
      </c>
      <c r="I166" s="217"/>
      <c r="J166" s="218">
        <f>ROUND(I166*H166,2)</f>
        <v>0</v>
      </c>
      <c r="K166" s="214" t="s">
        <v>32</v>
      </c>
      <c r="L166" s="46"/>
      <c r="M166" s="219" t="s">
        <v>32</v>
      </c>
      <c r="N166" s="220" t="s">
        <v>48</v>
      </c>
      <c r="O166" s="86"/>
      <c r="P166" s="221">
        <f>O166*H166</f>
        <v>0</v>
      </c>
      <c r="Q166" s="221">
        <v>0</v>
      </c>
      <c r="R166" s="221">
        <f>Q166*H166</f>
        <v>0</v>
      </c>
      <c r="S166" s="221">
        <v>0</v>
      </c>
      <c r="T166" s="222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3" t="s">
        <v>179</v>
      </c>
      <c r="AT166" s="223" t="s">
        <v>163</v>
      </c>
      <c r="AU166" s="223" t="s">
        <v>84</v>
      </c>
      <c r="AY166" s="18" t="s">
        <v>162</v>
      </c>
      <c r="BE166" s="224">
        <f>IF(N166="základní",J166,0)</f>
        <v>0</v>
      </c>
      <c r="BF166" s="224">
        <f>IF(N166="snížená",J166,0)</f>
        <v>0</v>
      </c>
      <c r="BG166" s="224">
        <f>IF(N166="zákl. přenesená",J166,0)</f>
        <v>0</v>
      </c>
      <c r="BH166" s="224">
        <f>IF(N166="sníž. přenesená",J166,0)</f>
        <v>0</v>
      </c>
      <c r="BI166" s="224">
        <f>IF(N166="nulová",J166,0)</f>
        <v>0</v>
      </c>
      <c r="BJ166" s="18" t="s">
        <v>84</v>
      </c>
      <c r="BK166" s="224">
        <f>ROUND(I166*H166,2)</f>
        <v>0</v>
      </c>
      <c r="BL166" s="18" t="s">
        <v>179</v>
      </c>
      <c r="BM166" s="223" t="s">
        <v>1064</v>
      </c>
    </row>
    <row r="167" s="2" customFormat="1">
      <c r="A167" s="40"/>
      <c r="B167" s="41"/>
      <c r="C167" s="42"/>
      <c r="D167" s="232" t="s">
        <v>744</v>
      </c>
      <c r="E167" s="42"/>
      <c r="F167" s="233" t="s">
        <v>1022</v>
      </c>
      <c r="G167" s="42"/>
      <c r="H167" s="42"/>
      <c r="I167" s="234"/>
      <c r="J167" s="42"/>
      <c r="K167" s="42"/>
      <c r="L167" s="46"/>
      <c r="M167" s="235"/>
      <c r="N167" s="236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8" t="s">
        <v>744</v>
      </c>
      <c r="AU167" s="18" t="s">
        <v>84</v>
      </c>
    </row>
    <row r="168" s="2" customFormat="1" ht="16.5" customHeight="1">
      <c r="A168" s="40"/>
      <c r="B168" s="41"/>
      <c r="C168" s="212" t="s">
        <v>299</v>
      </c>
      <c r="D168" s="212" t="s">
        <v>163</v>
      </c>
      <c r="E168" s="213" t="s">
        <v>1065</v>
      </c>
      <c r="F168" s="214" t="s">
        <v>1066</v>
      </c>
      <c r="G168" s="215" t="s">
        <v>989</v>
      </c>
      <c r="H168" s="216">
        <v>1</v>
      </c>
      <c r="I168" s="217"/>
      <c r="J168" s="218">
        <f>ROUND(I168*H168,2)</f>
        <v>0</v>
      </c>
      <c r="K168" s="214" t="s">
        <v>32</v>
      </c>
      <c r="L168" s="46"/>
      <c r="M168" s="219" t="s">
        <v>32</v>
      </c>
      <c r="N168" s="220" t="s">
        <v>48</v>
      </c>
      <c r="O168" s="86"/>
      <c r="P168" s="221">
        <f>O168*H168</f>
        <v>0</v>
      </c>
      <c r="Q168" s="221">
        <v>0</v>
      </c>
      <c r="R168" s="221">
        <f>Q168*H168</f>
        <v>0</v>
      </c>
      <c r="S168" s="221">
        <v>0</v>
      </c>
      <c r="T168" s="222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3" t="s">
        <v>179</v>
      </c>
      <c r="AT168" s="223" t="s">
        <v>163</v>
      </c>
      <c r="AU168" s="223" t="s">
        <v>84</v>
      </c>
      <c r="AY168" s="18" t="s">
        <v>162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8" t="s">
        <v>84</v>
      </c>
      <c r="BK168" s="224">
        <f>ROUND(I168*H168,2)</f>
        <v>0</v>
      </c>
      <c r="BL168" s="18" t="s">
        <v>179</v>
      </c>
      <c r="BM168" s="223" t="s">
        <v>1067</v>
      </c>
    </row>
    <row r="169" s="2" customFormat="1" ht="16.5" customHeight="1">
      <c r="A169" s="40"/>
      <c r="B169" s="41"/>
      <c r="C169" s="212" t="s">
        <v>303</v>
      </c>
      <c r="D169" s="212" t="s">
        <v>163</v>
      </c>
      <c r="E169" s="213" t="s">
        <v>1068</v>
      </c>
      <c r="F169" s="214" t="s">
        <v>1069</v>
      </c>
      <c r="G169" s="215" t="s">
        <v>462</v>
      </c>
      <c r="H169" s="216">
        <v>133</v>
      </c>
      <c r="I169" s="217"/>
      <c r="J169" s="218">
        <f>ROUND(I169*H169,2)</f>
        <v>0</v>
      </c>
      <c r="K169" s="214" t="s">
        <v>32</v>
      </c>
      <c r="L169" s="46"/>
      <c r="M169" s="219" t="s">
        <v>32</v>
      </c>
      <c r="N169" s="220" t="s">
        <v>48</v>
      </c>
      <c r="O169" s="86"/>
      <c r="P169" s="221">
        <f>O169*H169</f>
        <v>0</v>
      </c>
      <c r="Q169" s="221">
        <v>0</v>
      </c>
      <c r="R169" s="221">
        <f>Q169*H169</f>
        <v>0</v>
      </c>
      <c r="S169" s="221">
        <v>0</v>
      </c>
      <c r="T169" s="222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3" t="s">
        <v>179</v>
      </c>
      <c r="AT169" s="223" t="s">
        <v>163</v>
      </c>
      <c r="AU169" s="223" t="s">
        <v>84</v>
      </c>
      <c r="AY169" s="18" t="s">
        <v>162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18" t="s">
        <v>84</v>
      </c>
      <c r="BK169" s="224">
        <f>ROUND(I169*H169,2)</f>
        <v>0</v>
      </c>
      <c r="BL169" s="18" t="s">
        <v>179</v>
      </c>
      <c r="BM169" s="223" t="s">
        <v>1070</v>
      </c>
    </row>
    <row r="170" s="2" customFormat="1">
      <c r="A170" s="40"/>
      <c r="B170" s="41"/>
      <c r="C170" s="42"/>
      <c r="D170" s="232" t="s">
        <v>744</v>
      </c>
      <c r="E170" s="42"/>
      <c r="F170" s="233" t="s">
        <v>1071</v>
      </c>
      <c r="G170" s="42"/>
      <c r="H170" s="42"/>
      <c r="I170" s="234"/>
      <c r="J170" s="42"/>
      <c r="K170" s="42"/>
      <c r="L170" s="46"/>
      <c r="M170" s="235"/>
      <c r="N170" s="236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8" t="s">
        <v>744</v>
      </c>
      <c r="AU170" s="18" t="s">
        <v>84</v>
      </c>
    </row>
    <row r="171" s="2" customFormat="1" ht="16.5" customHeight="1">
      <c r="A171" s="40"/>
      <c r="B171" s="41"/>
      <c r="C171" s="212" t="s">
        <v>307</v>
      </c>
      <c r="D171" s="212" t="s">
        <v>163</v>
      </c>
      <c r="E171" s="213" t="s">
        <v>1072</v>
      </c>
      <c r="F171" s="214" t="s">
        <v>1073</v>
      </c>
      <c r="G171" s="215" t="s">
        <v>462</v>
      </c>
      <c r="H171" s="216">
        <v>268</v>
      </c>
      <c r="I171" s="217"/>
      <c r="J171" s="218">
        <f>ROUND(I171*H171,2)</f>
        <v>0</v>
      </c>
      <c r="K171" s="214" t="s">
        <v>32</v>
      </c>
      <c r="L171" s="46"/>
      <c r="M171" s="219" t="s">
        <v>32</v>
      </c>
      <c r="N171" s="220" t="s">
        <v>48</v>
      </c>
      <c r="O171" s="86"/>
      <c r="P171" s="221">
        <f>O171*H171</f>
        <v>0</v>
      </c>
      <c r="Q171" s="221">
        <v>0</v>
      </c>
      <c r="R171" s="221">
        <f>Q171*H171</f>
        <v>0</v>
      </c>
      <c r="S171" s="221">
        <v>0</v>
      </c>
      <c r="T171" s="222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3" t="s">
        <v>179</v>
      </c>
      <c r="AT171" s="223" t="s">
        <v>163</v>
      </c>
      <c r="AU171" s="223" t="s">
        <v>84</v>
      </c>
      <c r="AY171" s="18" t="s">
        <v>162</v>
      </c>
      <c r="BE171" s="224">
        <f>IF(N171="základní",J171,0)</f>
        <v>0</v>
      </c>
      <c r="BF171" s="224">
        <f>IF(N171="snížená",J171,0)</f>
        <v>0</v>
      </c>
      <c r="BG171" s="224">
        <f>IF(N171="zákl. přenesená",J171,0)</f>
        <v>0</v>
      </c>
      <c r="BH171" s="224">
        <f>IF(N171="sníž. přenesená",J171,0)</f>
        <v>0</v>
      </c>
      <c r="BI171" s="224">
        <f>IF(N171="nulová",J171,0)</f>
        <v>0</v>
      </c>
      <c r="BJ171" s="18" t="s">
        <v>84</v>
      </c>
      <c r="BK171" s="224">
        <f>ROUND(I171*H171,2)</f>
        <v>0</v>
      </c>
      <c r="BL171" s="18" t="s">
        <v>179</v>
      </c>
      <c r="BM171" s="223" t="s">
        <v>1074</v>
      </c>
    </row>
    <row r="172" s="2" customFormat="1">
      <c r="A172" s="40"/>
      <c r="B172" s="41"/>
      <c r="C172" s="42"/>
      <c r="D172" s="232" t="s">
        <v>744</v>
      </c>
      <c r="E172" s="42"/>
      <c r="F172" s="233" t="s">
        <v>1022</v>
      </c>
      <c r="G172" s="42"/>
      <c r="H172" s="42"/>
      <c r="I172" s="234"/>
      <c r="J172" s="42"/>
      <c r="K172" s="42"/>
      <c r="L172" s="46"/>
      <c r="M172" s="235"/>
      <c r="N172" s="236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8" t="s">
        <v>744</v>
      </c>
      <c r="AU172" s="18" t="s">
        <v>84</v>
      </c>
    </row>
    <row r="173" s="2" customFormat="1" ht="16.5" customHeight="1">
      <c r="A173" s="40"/>
      <c r="B173" s="41"/>
      <c r="C173" s="212" t="s">
        <v>311</v>
      </c>
      <c r="D173" s="212" t="s">
        <v>163</v>
      </c>
      <c r="E173" s="213" t="s">
        <v>1075</v>
      </c>
      <c r="F173" s="214" t="s">
        <v>1076</v>
      </c>
      <c r="G173" s="215" t="s">
        <v>989</v>
      </c>
      <c r="H173" s="216">
        <v>3</v>
      </c>
      <c r="I173" s="217"/>
      <c r="J173" s="218">
        <f>ROUND(I173*H173,2)</f>
        <v>0</v>
      </c>
      <c r="K173" s="214" t="s">
        <v>32</v>
      </c>
      <c r="L173" s="46"/>
      <c r="M173" s="219" t="s">
        <v>32</v>
      </c>
      <c r="N173" s="220" t="s">
        <v>48</v>
      </c>
      <c r="O173" s="86"/>
      <c r="P173" s="221">
        <f>O173*H173</f>
        <v>0</v>
      </c>
      <c r="Q173" s="221">
        <v>0</v>
      </c>
      <c r="R173" s="221">
        <f>Q173*H173</f>
        <v>0</v>
      </c>
      <c r="S173" s="221">
        <v>0</v>
      </c>
      <c r="T173" s="222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3" t="s">
        <v>179</v>
      </c>
      <c r="AT173" s="223" t="s">
        <v>163</v>
      </c>
      <c r="AU173" s="223" t="s">
        <v>84</v>
      </c>
      <c r="AY173" s="18" t="s">
        <v>162</v>
      </c>
      <c r="BE173" s="224">
        <f>IF(N173="základní",J173,0)</f>
        <v>0</v>
      </c>
      <c r="BF173" s="224">
        <f>IF(N173="snížená",J173,0)</f>
        <v>0</v>
      </c>
      <c r="BG173" s="224">
        <f>IF(N173="zákl. přenesená",J173,0)</f>
        <v>0</v>
      </c>
      <c r="BH173" s="224">
        <f>IF(N173="sníž. přenesená",J173,0)</f>
        <v>0</v>
      </c>
      <c r="BI173" s="224">
        <f>IF(N173="nulová",J173,0)</f>
        <v>0</v>
      </c>
      <c r="BJ173" s="18" t="s">
        <v>84</v>
      </c>
      <c r="BK173" s="224">
        <f>ROUND(I173*H173,2)</f>
        <v>0</v>
      </c>
      <c r="BL173" s="18" t="s">
        <v>179</v>
      </c>
      <c r="BM173" s="223" t="s">
        <v>1077</v>
      </c>
    </row>
    <row r="174" s="2" customFormat="1">
      <c r="A174" s="40"/>
      <c r="B174" s="41"/>
      <c r="C174" s="42"/>
      <c r="D174" s="232" t="s">
        <v>744</v>
      </c>
      <c r="E174" s="42"/>
      <c r="F174" s="233" t="s">
        <v>1022</v>
      </c>
      <c r="G174" s="42"/>
      <c r="H174" s="42"/>
      <c r="I174" s="234"/>
      <c r="J174" s="42"/>
      <c r="K174" s="42"/>
      <c r="L174" s="46"/>
      <c r="M174" s="235"/>
      <c r="N174" s="236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8" t="s">
        <v>744</v>
      </c>
      <c r="AU174" s="18" t="s">
        <v>84</v>
      </c>
    </row>
    <row r="175" s="2" customFormat="1" ht="16.5" customHeight="1">
      <c r="A175" s="40"/>
      <c r="B175" s="41"/>
      <c r="C175" s="212" t="s">
        <v>313</v>
      </c>
      <c r="D175" s="212" t="s">
        <v>163</v>
      </c>
      <c r="E175" s="213" t="s">
        <v>1078</v>
      </c>
      <c r="F175" s="214" t="s">
        <v>1079</v>
      </c>
      <c r="G175" s="215" t="s">
        <v>462</v>
      </c>
      <c r="H175" s="216">
        <v>105</v>
      </c>
      <c r="I175" s="217"/>
      <c r="J175" s="218">
        <f>ROUND(I175*H175,2)</f>
        <v>0</v>
      </c>
      <c r="K175" s="214" t="s">
        <v>32</v>
      </c>
      <c r="L175" s="46"/>
      <c r="M175" s="219" t="s">
        <v>32</v>
      </c>
      <c r="N175" s="220" t="s">
        <v>48</v>
      </c>
      <c r="O175" s="86"/>
      <c r="P175" s="221">
        <f>O175*H175</f>
        <v>0</v>
      </c>
      <c r="Q175" s="221">
        <v>0</v>
      </c>
      <c r="R175" s="221">
        <f>Q175*H175</f>
        <v>0</v>
      </c>
      <c r="S175" s="221">
        <v>0</v>
      </c>
      <c r="T175" s="222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3" t="s">
        <v>179</v>
      </c>
      <c r="AT175" s="223" t="s">
        <v>163</v>
      </c>
      <c r="AU175" s="223" t="s">
        <v>84</v>
      </c>
      <c r="AY175" s="18" t="s">
        <v>162</v>
      </c>
      <c r="BE175" s="224">
        <f>IF(N175="základní",J175,0)</f>
        <v>0</v>
      </c>
      <c r="BF175" s="224">
        <f>IF(N175="snížená",J175,0)</f>
        <v>0</v>
      </c>
      <c r="BG175" s="224">
        <f>IF(N175="zákl. přenesená",J175,0)</f>
        <v>0</v>
      </c>
      <c r="BH175" s="224">
        <f>IF(N175="sníž. přenesená",J175,0)</f>
        <v>0</v>
      </c>
      <c r="BI175" s="224">
        <f>IF(N175="nulová",J175,0)</f>
        <v>0</v>
      </c>
      <c r="BJ175" s="18" t="s">
        <v>84</v>
      </c>
      <c r="BK175" s="224">
        <f>ROUND(I175*H175,2)</f>
        <v>0</v>
      </c>
      <c r="BL175" s="18" t="s">
        <v>179</v>
      </c>
      <c r="BM175" s="223" t="s">
        <v>1080</v>
      </c>
    </row>
    <row r="176" s="2" customFormat="1">
      <c r="A176" s="40"/>
      <c r="B176" s="41"/>
      <c r="C176" s="42"/>
      <c r="D176" s="232" t="s">
        <v>744</v>
      </c>
      <c r="E176" s="42"/>
      <c r="F176" s="233" t="s">
        <v>1022</v>
      </c>
      <c r="G176" s="42"/>
      <c r="H176" s="42"/>
      <c r="I176" s="234"/>
      <c r="J176" s="42"/>
      <c r="K176" s="42"/>
      <c r="L176" s="46"/>
      <c r="M176" s="235"/>
      <c r="N176" s="236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8" t="s">
        <v>744</v>
      </c>
      <c r="AU176" s="18" t="s">
        <v>84</v>
      </c>
    </row>
    <row r="177" s="2" customFormat="1" ht="16.5" customHeight="1">
      <c r="A177" s="40"/>
      <c r="B177" s="41"/>
      <c r="C177" s="212" t="s">
        <v>317</v>
      </c>
      <c r="D177" s="212" t="s">
        <v>163</v>
      </c>
      <c r="E177" s="213" t="s">
        <v>1081</v>
      </c>
      <c r="F177" s="214" t="s">
        <v>1082</v>
      </c>
      <c r="G177" s="215" t="s">
        <v>989</v>
      </c>
      <c r="H177" s="216">
        <v>12</v>
      </c>
      <c r="I177" s="217"/>
      <c r="J177" s="218">
        <f>ROUND(I177*H177,2)</f>
        <v>0</v>
      </c>
      <c r="K177" s="214" t="s">
        <v>32</v>
      </c>
      <c r="L177" s="46"/>
      <c r="M177" s="219" t="s">
        <v>32</v>
      </c>
      <c r="N177" s="220" t="s">
        <v>48</v>
      </c>
      <c r="O177" s="86"/>
      <c r="P177" s="221">
        <f>O177*H177</f>
        <v>0</v>
      </c>
      <c r="Q177" s="221">
        <v>0</v>
      </c>
      <c r="R177" s="221">
        <f>Q177*H177</f>
        <v>0</v>
      </c>
      <c r="S177" s="221">
        <v>0</v>
      </c>
      <c r="T177" s="222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3" t="s">
        <v>179</v>
      </c>
      <c r="AT177" s="223" t="s">
        <v>163</v>
      </c>
      <c r="AU177" s="223" t="s">
        <v>84</v>
      </c>
      <c r="AY177" s="18" t="s">
        <v>162</v>
      </c>
      <c r="BE177" s="224">
        <f>IF(N177="základní",J177,0)</f>
        <v>0</v>
      </c>
      <c r="BF177" s="224">
        <f>IF(N177="snížená",J177,0)</f>
        <v>0</v>
      </c>
      <c r="BG177" s="224">
        <f>IF(N177="zákl. přenesená",J177,0)</f>
        <v>0</v>
      </c>
      <c r="BH177" s="224">
        <f>IF(N177="sníž. přenesená",J177,0)</f>
        <v>0</v>
      </c>
      <c r="BI177" s="224">
        <f>IF(N177="nulová",J177,0)</f>
        <v>0</v>
      </c>
      <c r="BJ177" s="18" t="s">
        <v>84</v>
      </c>
      <c r="BK177" s="224">
        <f>ROUND(I177*H177,2)</f>
        <v>0</v>
      </c>
      <c r="BL177" s="18" t="s">
        <v>179</v>
      </c>
      <c r="BM177" s="223" t="s">
        <v>1083</v>
      </c>
    </row>
    <row r="178" s="2" customFormat="1">
      <c r="A178" s="40"/>
      <c r="B178" s="41"/>
      <c r="C178" s="42"/>
      <c r="D178" s="232" t="s">
        <v>744</v>
      </c>
      <c r="E178" s="42"/>
      <c r="F178" s="233" t="s">
        <v>1022</v>
      </c>
      <c r="G178" s="42"/>
      <c r="H178" s="42"/>
      <c r="I178" s="234"/>
      <c r="J178" s="42"/>
      <c r="K178" s="42"/>
      <c r="L178" s="46"/>
      <c r="M178" s="235"/>
      <c r="N178" s="236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8" t="s">
        <v>744</v>
      </c>
      <c r="AU178" s="18" t="s">
        <v>84</v>
      </c>
    </row>
    <row r="179" s="2" customFormat="1" ht="16.5" customHeight="1">
      <c r="A179" s="40"/>
      <c r="B179" s="41"/>
      <c r="C179" s="212" t="s">
        <v>321</v>
      </c>
      <c r="D179" s="212" t="s">
        <v>163</v>
      </c>
      <c r="E179" s="213" t="s">
        <v>1084</v>
      </c>
      <c r="F179" s="214" t="s">
        <v>1085</v>
      </c>
      <c r="G179" s="215" t="s">
        <v>989</v>
      </c>
      <c r="H179" s="216">
        <v>2</v>
      </c>
      <c r="I179" s="217"/>
      <c r="J179" s="218">
        <f>ROUND(I179*H179,2)</f>
        <v>0</v>
      </c>
      <c r="K179" s="214" t="s">
        <v>32</v>
      </c>
      <c r="L179" s="46"/>
      <c r="M179" s="219" t="s">
        <v>32</v>
      </c>
      <c r="N179" s="220" t="s">
        <v>48</v>
      </c>
      <c r="O179" s="86"/>
      <c r="P179" s="221">
        <f>O179*H179</f>
        <v>0</v>
      </c>
      <c r="Q179" s="221">
        <v>0</v>
      </c>
      <c r="R179" s="221">
        <f>Q179*H179</f>
        <v>0</v>
      </c>
      <c r="S179" s="221">
        <v>0</v>
      </c>
      <c r="T179" s="222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3" t="s">
        <v>179</v>
      </c>
      <c r="AT179" s="223" t="s">
        <v>163</v>
      </c>
      <c r="AU179" s="223" t="s">
        <v>84</v>
      </c>
      <c r="AY179" s="18" t="s">
        <v>162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8" t="s">
        <v>84</v>
      </c>
      <c r="BK179" s="224">
        <f>ROUND(I179*H179,2)</f>
        <v>0</v>
      </c>
      <c r="BL179" s="18" t="s">
        <v>179</v>
      </c>
      <c r="BM179" s="223" t="s">
        <v>1086</v>
      </c>
    </row>
    <row r="180" s="2" customFormat="1">
      <c r="A180" s="40"/>
      <c r="B180" s="41"/>
      <c r="C180" s="42"/>
      <c r="D180" s="232" t="s">
        <v>744</v>
      </c>
      <c r="E180" s="42"/>
      <c r="F180" s="233" t="s">
        <v>1022</v>
      </c>
      <c r="G180" s="42"/>
      <c r="H180" s="42"/>
      <c r="I180" s="234"/>
      <c r="J180" s="42"/>
      <c r="K180" s="42"/>
      <c r="L180" s="46"/>
      <c r="M180" s="235"/>
      <c r="N180" s="236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8" t="s">
        <v>744</v>
      </c>
      <c r="AU180" s="18" t="s">
        <v>84</v>
      </c>
    </row>
    <row r="181" s="2" customFormat="1" ht="16.5" customHeight="1">
      <c r="A181" s="40"/>
      <c r="B181" s="41"/>
      <c r="C181" s="212" t="s">
        <v>323</v>
      </c>
      <c r="D181" s="212" t="s">
        <v>163</v>
      </c>
      <c r="E181" s="213" t="s">
        <v>1087</v>
      </c>
      <c r="F181" s="214" t="s">
        <v>1017</v>
      </c>
      <c r="G181" s="215" t="s">
        <v>166</v>
      </c>
      <c r="H181" s="216">
        <v>1</v>
      </c>
      <c r="I181" s="217"/>
      <c r="J181" s="218">
        <f>ROUND(I181*H181,2)</f>
        <v>0</v>
      </c>
      <c r="K181" s="214" t="s">
        <v>32</v>
      </c>
      <c r="L181" s="46"/>
      <c r="M181" s="219" t="s">
        <v>32</v>
      </c>
      <c r="N181" s="220" t="s">
        <v>48</v>
      </c>
      <c r="O181" s="86"/>
      <c r="P181" s="221">
        <f>O181*H181</f>
        <v>0</v>
      </c>
      <c r="Q181" s="221">
        <v>0</v>
      </c>
      <c r="R181" s="221">
        <f>Q181*H181</f>
        <v>0</v>
      </c>
      <c r="S181" s="221">
        <v>0</v>
      </c>
      <c r="T181" s="222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3" t="s">
        <v>179</v>
      </c>
      <c r="AT181" s="223" t="s">
        <v>163</v>
      </c>
      <c r="AU181" s="223" t="s">
        <v>84</v>
      </c>
      <c r="AY181" s="18" t="s">
        <v>162</v>
      </c>
      <c r="BE181" s="224">
        <f>IF(N181="základní",J181,0)</f>
        <v>0</v>
      </c>
      <c r="BF181" s="224">
        <f>IF(N181="snížená",J181,0)</f>
        <v>0</v>
      </c>
      <c r="BG181" s="224">
        <f>IF(N181="zákl. přenesená",J181,0)</f>
        <v>0</v>
      </c>
      <c r="BH181" s="224">
        <f>IF(N181="sníž. přenesená",J181,0)</f>
        <v>0</v>
      </c>
      <c r="BI181" s="224">
        <f>IF(N181="nulová",J181,0)</f>
        <v>0</v>
      </c>
      <c r="BJ181" s="18" t="s">
        <v>84</v>
      </c>
      <c r="BK181" s="224">
        <f>ROUND(I181*H181,2)</f>
        <v>0</v>
      </c>
      <c r="BL181" s="18" t="s">
        <v>179</v>
      </c>
      <c r="BM181" s="223" t="s">
        <v>1088</v>
      </c>
    </row>
    <row r="182" s="2" customFormat="1">
      <c r="A182" s="40"/>
      <c r="B182" s="41"/>
      <c r="C182" s="42"/>
      <c r="D182" s="232" t="s">
        <v>744</v>
      </c>
      <c r="E182" s="42"/>
      <c r="F182" s="233" t="s">
        <v>965</v>
      </c>
      <c r="G182" s="42"/>
      <c r="H182" s="42"/>
      <c r="I182" s="234"/>
      <c r="J182" s="42"/>
      <c r="K182" s="42"/>
      <c r="L182" s="46"/>
      <c r="M182" s="235"/>
      <c r="N182" s="236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8" t="s">
        <v>744</v>
      </c>
      <c r="AU182" s="18" t="s">
        <v>84</v>
      </c>
    </row>
    <row r="183" s="12" customFormat="1" ht="25.92" customHeight="1">
      <c r="A183" s="12"/>
      <c r="B183" s="198"/>
      <c r="C183" s="199"/>
      <c r="D183" s="200" t="s">
        <v>76</v>
      </c>
      <c r="E183" s="201" t="s">
        <v>191</v>
      </c>
      <c r="F183" s="201" t="s">
        <v>1089</v>
      </c>
      <c r="G183" s="199"/>
      <c r="H183" s="199"/>
      <c r="I183" s="202"/>
      <c r="J183" s="203">
        <f>BK183</f>
        <v>0</v>
      </c>
      <c r="K183" s="199"/>
      <c r="L183" s="204"/>
      <c r="M183" s="205"/>
      <c r="N183" s="206"/>
      <c r="O183" s="206"/>
      <c r="P183" s="207">
        <f>SUM(P184:P206)</f>
        <v>0</v>
      </c>
      <c r="Q183" s="206"/>
      <c r="R183" s="207">
        <f>SUM(R184:R206)</f>
        <v>0</v>
      </c>
      <c r="S183" s="206"/>
      <c r="T183" s="208">
        <f>SUM(T184:T206)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9" t="s">
        <v>84</v>
      </c>
      <c r="AT183" s="210" t="s">
        <v>76</v>
      </c>
      <c r="AU183" s="210" t="s">
        <v>77</v>
      </c>
      <c r="AY183" s="209" t="s">
        <v>162</v>
      </c>
      <c r="BK183" s="211">
        <f>SUM(BK184:BK206)</f>
        <v>0</v>
      </c>
    </row>
    <row r="184" s="2" customFormat="1">
      <c r="A184" s="40"/>
      <c r="B184" s="41"/>
      <c r="C184" s="212" t="s">
        <v>327</v>
      </c>
      <c r="D184" s="212" t="s">
        <v>163</v>
      </c>
      <c r="E184" s="213" t="s">
        <v>1090</v>
      </c>
      <c r="F184" s="214" t="s">
        <v>1091</v>
      </c>
      <c r="G184" s="215" t="s">
        <v>166</v>
      </c>
      <c r="H184" s="216">
        <v>5</v>
      </c>
      <c r="I184" s="217"/>
      <c r="J184" s="218">
        <f>ROUND(I184*H184,2)</f>
        <v>0</v>
      </c>
      <c r="K184" s="214" t="s">
        <v>32</v>
      </c>
      <c r="L184" s="46"/>
      <c r="M184" s="219" t="s">
        <v>32</v>
      </c>
      <c r="N184" s="220" t="s">
        <v>48</v>
      </c>
      <c r="O184" s="86"/>
      <c r="P184" s="221">
        <f>O184*H184</f>
        <v>0</v>
      </c>
      <c r="Q184" s="221">
        <v>0</v>
      </c>
      <c r="R184" s="221">
        <f>Q184*H184</f>
        <v>0</v>
      </c>
      <c r="S184" s="221">
        <v>0</v>
      </c>
      <c r="T184" s="222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3" t="s">
        <v>179</v>
      </c>
      <c r="AT184" s="223" t="s">
        <v>163</v>
      </c>
      <c r="AU184" s="223" t="s">
        <v>84</v>
      </c>
      <c r="AY184" s="18" t="s">
        <v>162</v>
      </c>
      <c r="BE184" s="224">
        <f>IF(N184="základní",J184,0)</f>
        <v>0</v>
      </c>
      <c r="BF184" s="224">
        <f>IF(N184="snížená",J184,0)</f>
        <v>0</v>
      </c>
      <c r="BG184" s="224">
        <f>IF(N184="zákl. přenesená",J184,0)</f>
        <v>0</v>
      </c>
      <c r="BH184" s="224">
        <f>IF(N184="sníž. přenesená",J184,0)</f>
        <v>0</v>
      </c>
      <c r="BI184" s="224">
        <f>IF(N184="nulová",J184,0)</f>
        <v>0</v>
      </c>
      <c r="BJ184" s="18" t="s">
        <v>84</v>
      </c>
      <c r="BK184" s="224">
        <f>ROUND(I184*H184,2)</f>
        <v>0</v>
      </c>
      <c r="BL184" s="18" t="s">
        <v>179</v>
      </c>
      <c r="BM184" s="223" t="s">
        <v>1092</v>
      </c>
    </row>
    <row r="185" s="2" customFormat="1" ht="16.5" customHeight="1">
      <c r="A185" s="40"/>
      <c r="B185" s="41"/>
      <c r="C185" s="212" t="s">
        <v>331</v>
      </c>
      <c r="D185" s="212" t="s">
        <v>163</v>
      </c>
      <c r="E185" s="213" t="s">
        <v>1093</v>
      </c>
      <c r="F185" s="214" t="s">
        <v>1094</v>
      </c>
      <c r="G185" s="215" t="s">
        <v>898</v>
      </c>
      <c r="H185" s="216">
        <v>32</v>
      </c>
      <c r="I185" s="217"/>
      <c r="J185" s="218">
        <f>ROUND(I185*H185,2)</f>
        <v>0</v>
      </c>
      <c r="K185" s="214" t="s">
        <v>32</v>
      </c>
      <c r="L185" s="46"/>
      <c r="M185" s="219" t="s">
        <v>32</v>
      </c>
      <c r="N185" s="220" t="s">
        <v>48</v>
      </c>
      <c r="O185" s="86"/>
      <c r="P185" s="221">
        <f>O185*H185</f>
        <v>0</v>
      </c>
      <c r="Q185" s="221">
        <v>0</v>
      </c>
      <c r="R185" s="221">
        <f>Q185*H185</f>
        <v>0</v>
      </c>
      <c r="S185" s="221">
        <v>0</v>
      </c>
      <c r="T185" s="222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3" t="s">
        <v>179</v>
      </c>
      <c r="AT185" s="223" t="s">
        <v>163</v>
      </c>
      <c r="AU185" s="223" t="s">
        <v>84</v>
      </c>
      <c r="AY185" s="18" t="s">
        <v>162</v>
      </c>
      <c r="BE185" s="224">
        <f>IF(N185="základní",J185,0)</f>
        <v>0</v>
      </c>
      <c r="BF185" s="224">
        <f>IF(N185="snížená",J185,0)</f>
        <v>0</v>
      </c>
      <c r="BG185" s="224">
        <f>IF(N185="zákl. přenesená",J185,0)</f>
        <v>0</v>
      </c>
      <c r="BH185" s="224">
        <f>IF(N185="sníž. přenesená",J185,0)</f>
        <v>0</v>
      </c>
      <c r="BI185" s="224">
        <f>IF(N185="nulová",J185,0)</f>
        <v>0</v>
      </c>
      <c r="BJ185" s="18" t="s">
        <v>84</v>
      </c>
      <c r="BK185" s="224">
        <f>ROUND(I185*H185,2)</f>
        <v>0</v>
      </c>
      <c r="BL185" s="18" t="s">
        <v>179</v>
      </c>
      <c r="BM185" s="223" t="s">
        <v>1095</v>
      </c>
    </row>
    <row r="186" s="2" customFormat="1">
      <c r="A186" s="40"/>
      <c r="B186" s="41"/>
      <c r="C186" s="42"/>
      <c r="D186" s="232" t="s">
        <v>744</v>
      </c>
      <c r="E186" s="42"/>
      <c r="F186" s="233" t="s">
        <v>1096</v>
      </c>
      <c r="G186" s="42"/>
      <c r="H186" s="42"/>
      <c r="I186" s="234"/>
      <c r="J186" s="42"/>
      <c r="K186" s="42"/>
      <c r="L186" s="46"/>
      <c r="M186" s="235"/>
      <c r="N186" s="236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8" t="s">
        <v>744</v>
      </c>
      <c r="AU186" s="18" t="s">
        <v>84</v>
      </c>
    </row>
    <row r="187" s="2" customFormat="1" ht="44.25" customHeight="1">
      <c r="A187" s="40"/>
      <c r="B187" s="41"/>
      <c r="C187" s="212" t="s">
        <v>335</v>
      </c>
      <c r="D187" s="212" t="s">
        <v>163</v>
      </c>
      <c r="E187" s="213" t="s">
        <v>1097</v>
      </c>
      <c r="F187" s="214" t="s">
        <v>1098</v>
      </c>
      <c r="G187" s="215" t="s">
        <v>166</v>
      </c>
      <c r="H187" s="216">
        <v>1</v>
      </c>
      <c r="I187" s="217"/>
      <c r="J187" s="218">
        <f>ROUND(I187*H187,2)</f>
        <v>0</v>
      </c>
      <c r="K187" s="214" t="s">
        <v>32</v>
      </c>
      <c r="L187" s="46"/>
      <c r="M187" s="219" t="s">
        <v>32</v>
      </c>
      <c r="N187" s="220" t="s">
        <v>48</v>
      </c>
      <c r="O187" s="86"/>
      <c r="P187" s="221">
        <f>O187*H187</f>
        <v>0</v>
      </c>
      <c r="Q187" s="221">
        <v>0</v>
      </c>
      <c r="R187" s="221">
        <f>Q187*H187</f>
        <v>0</v>
      </c>
      <c r="S187" s="221">
        <v>0</v>
      </c>
      <c r="T187" s="222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23" t="s">
        <v>179</v>
      </c>
      <c r="AT187" s="223" t="s">
        <v>163</v>
      </c>
      <c r="AU187" s="223" t="s">
        <v>84</v>
      </c>
      <c r="AY187" s="18" t="s">
        <v>162</v>
      </c>
      <c r="BE187" s="224">
        <f>IF(N187="základní",J187,0)</f>
        <v>0</v>
      </c>
      <c r="BF187" s="224">
        <f>IF(N187="snížená",J187,0)</f>
        <v>0</v>
      </c>
      <c r="BG187" s="224">
        <f>IF(N187="zákl. přenesená",J187,0)</f>
        <v>0</v>
      </c>
      <c r="BH187" s="224">
        <f>IF(N187="sníž. přenesená",J187,0)</f>
        <v>0</v>
      </c>
      <c r="BI187" s="224">
        <f>IF(N187="nulová",J187,0)</f>
        <v>0</v>
      </c>
      <c r="BJ187" s="18" t="s">
        <v>84</v>
      </c>
      <c r="BK187" s="224">
        <f>ROUND(I187*H187,2)</f>
        <v>0</v>
      </c>
      <c r="BL187" s="18" t="s">
        <v>179</v>
      </c>
      <c r="BM187" s="223" t="s">
        <v>1099</v>
      </c>
    </row>
    <row r="188" s="2" customFormat="1">
      <c r="A188" s="40"/>
      <c r="B188" s="41"/>
      <c r="C188" s="42"/>
      <c r="D188" s="232" t="s">
        <v>744</v>
      </c>
      <c r="E188" s="42"/>
      <c r="F188" s="233" t="s">
        <v>1100</v>
      </c>
      <c r="G188" s="42"/>
      <c r="H188" s="42"/>
      <c r="I188" s="234"/>
      <c r="J188" s="42"/>
      <c r="K188" s="42"/>
      <c r="L188" s="46"/>
      <c r="M188" s="235"/>
      <c r="N188" s="236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8" t="s">
        <v>744</v>
      </c>
      <c r="AU188" s="18" t="s">
        <v>84</v>
      </c>
    </row>
    <row r="189" s="2" customFormat="1" ht="168" customHeight="1">
      <c r="A189" s="40"/>
      <c r="B189" s="41"/>
      <c r="C189" s="212" t="s">
        <v>341</v>
      </c>
      <c r="D189" s="212" t="s">
        <v>163</v>
      </c>
      <c r="E189" s="213" t="s">
        <v>1101</v>
      </c>
      <c r="F189" s="214" t="s">
        <v>1102</v>
      </c>
      <c r="G189" s="215" t="s">
        <v>166</v>
      </c>
      <c r="H189" s="216">
        <v>1</v>
      </c>
      <c r="I189" s="217"/>
      <c r="J189" s="218">
        <f>ROUND(I189*H189,2)</f>
        <v>0</v>
      </c>
      <c r="K189" s="214" t="s">
        <v>32</v>
      </c>
      <c r="L189" s="46"/>
      <c r="M189" s="219" t="s">
        <v>32</v>
      </c>
      <c r="N189" s="220" t="s">
        <v>48</v>
      </c>
      <c r="O189" s="86"/>
      <c r="P189" s="221">
        <f>O189*H189</f>
        <v>0</v>
      </c>
      <c r="Q189" s="221">
        <v>0</v>
      </c>
      <c r="R189" s="221">
        <f>Q189*H189</f>
        <v>0</v>
      </c>
      <c r="S189" s="221">
        <v>0</v>
      </c>
      <c r="T189" s="222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3" t="s">
        <v>179</v>
      </c>
      <c r="AT189" s="223" t="s">
        <v>163</v>
      </c>
      <c r="AU189" s="223" t="s">
        <v>84</v>
      </c>
      <c r="AY189" s="18" t="s">
        <v>162</v>
      </c>
      <c r="BE189" s="224">
        <f>IF(N189="základní",J189,0)</f>
        <v>0</v>
      </c>
      <c r="BF189" s="224">
        <f>IF(N189="snížená",J189,0)</f>
        <v>0</v>
      </c>
      <c r="BG189" s="224">
        <f>IF(N189="zákl. přenesená",J189,0)</f>
        <v>0</v>
      </c>
      <c r="BH189" s="224">
        <f>IF(N189="sníž. přenesená",J189,0)</f>
        <v>0</v>
      </c>
      <c r="BI189" s="224">
        <f>IF(N189="nulová",J189,0)</f>
        <v>0</v>
      </c>
      <c r="BJ189" s="18" t="s">
        <v>84</v>
      </c>
      <c r="BK189" s="224">
        <f>ROUND(I189*H189,2)</f>
        <v>0</v>
      </c>
      <c r="BL189" s="18" t="s">
        <v>179</v>
      </c>
      <c r="BM189" s="223" t="s">
        <v>1103</v>
      </c>
    </row>
    <row r="190" s="2" customFormat="1" ht="33" customHeight="1">
      <c r="A190" s="40"/>
      <c r="B190" s="41"/>
      <c r="C190" s="212" t="s">
        <v>347</v>
      </c>
      <c r="D190" s="212" t="s">
        <v>163</v>
      </c>
      <c r="E190" s="213" t="s">
        <v>1104</v>
      </c>
      <c r="F190" s="214" t="s">
        <v>1105</v>
      </c>
      <c r="G190" s="215" t="s">
        <v>166</v>
      </c>
      <c r="H190" s="216">
        <v>4</v>
      </c>
      <c r="I190" s="217"/>
      <c r="J190" s="218">
        <f>ROUND(I190*H190,2)</f>
        <v>0</v>
      </c>
      <c r="K190" s="214" t="s">
        <v>32</v>
      </c>
      <c r="L190" s="46"/>
      <c r="M190" s="219" t="s">
        <v>32</v>
      </c>
      <c r="N190" s="220" t="s">
        <v>48</v>
      </c>
      <c r="O190" s="86"/>
      <c r="P190" s="221">
        <f>O190*H190</f>
        <v>0</v>
      </c>
      <c r="Q190" s="221">
        <v>0</v>
      </c>
      <c r="R190" s="221">
        <f>Q190*H190</f>
        <v>0</v>
      </c>
      <c r="S190" s="221">
        <v>0</v>
      </c>
      <c r="T190" s="222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3" t="s">
        <v>179</v>
      </c>
      <c r="AT190" s="223" t="s">
        <v>163</v>
      </c>
      <c r="AU190" s="223" t="s">
        <v>84</v>
      </c>
      <c r="AY190" s="18" t="s">
        <v>162</v>
      </c>
      <c r="BE190" s="224">
        <f>IF(N190="základní",J190,0)</f>
        <v>0</v>
      </c>
      <c r="BF190" s="224">
        <f>IF(N190="snížená",J190,0)</f>
        <v>0</v>
      </c>
      <c r="BG190" s="224">
        <f>IF(N190="zákl. přenesená",J190,0)</f>
        <v>0</v>
      </c>
      <c r="BH190" s="224">
        <f>IF(N190="sníž. přenesená",J190,0)</f>
        <v>0</v>
      </c>
      <c r="BI190" s="224">
        <f>IF(N190="nulová",J190,0)</f>
        <v>0</v>
      </c>
      <c r="BJ190" s="18" t="s">
        <v>84</v>
      </c>
      <c r="BK190" s="224">
        <f>ROUND(I190*H190,2)</f>
        <v>0</v>
      </c>
      <c r="BL190" s="18" t="s">
        <v>179</v>
      </c>
      <c r="BM190" s="223" t="s">
        <v>1106</v>
      </c>
    </row>
    <row r="191" s="2" customFormat="1">
      <c r="A191" s="40"/>
      <c r="B191" s="41"/>
      <c r="C191" s="42"/>
      <c r="D191" s="232" t="s">
        <v>744</v>
      </c>
      <c r="E191" s="42"/>
      <c r="F191" s="233" t="s">
        <v>1107</v>
      </c>
      <c r="G191" s="42"/>
      <c r="H191" s="42"/>
      <c r="I191" s="234"/>
      <c r="J191" s="42"/>
      <c r="K191" s="42"/>
      <c r="L191" s="46"/>
      <c r="M191" s="235"/>
      <c r="N191" s="236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8" t="s">
        <v>744</v>
      </c>
      <c r="AU191" s="18" t="s">
        <v>84</v>
      </c>
    </row>
    <row r="192" s="2" customFormat="1">
      <c r="A192" s="40"/>
      <c r="B192" s="41"/>
      <c r="C192" s="212" t="s">
        <v>351</v>
      </c>
      <c r="D192" s="212" t="s">
        <v>163</v>
      </c>
      <c r="E192" s="213" t="s">
        <v>1108</v>
      </c>
      <c r="F192" s="214" t="s">
        <v>1109</v>
      </c>
      <c r="G192" s="215" t="s">
        <v>898</v>
      </c>
      <c r="H192" s="216">
        <v>18</v>
      </c>
      <c r="I192" s="217"/>
      <c r="J192" s="218">
        <f>ROUND(I192*H192,2)</f>
        <v>0</v>
      </c>
      <c r="K192" s="214" t="s">
        <v>32</v>
      </c>
      <c r="L192" s="46"/>
      <c r="M192" s="219" t="s">
        <v>32</v>
      </c>
      <c r="N192" s="220" t="s">
        <v>48</v>
      </c>
      <c r="O192" s="86"/>
      <c r="P192" s="221">
        <f>O192*H192</f>
        <v>0</v>
      </c>
      <c r="Q192" s="221">
        <v>0</v>
      </c>
      <c r="R192" s="221">
        <f>Q192*H192</f>
        <v>0</v>
      </c>
      <c r="S192" s="221">
        <v>0</v>
      </c>
      <c r="T192" s="222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23" t="s">
        <v>179</v>
      </c>
      <c r="AT192" s="223" t="s">
        <v>163</v>
      </c>
      <c r="AU192" s="223" t="s">
        <v>84</v>
      </c>
      <c r="AY192" s="18" t="s">
        <v>162</v>
      </c>
      <c r="BE192" s="224">
        <f>IF(N192="základní",J192,0)</f>
        <v>0</v>
      </c>
      <c r="BF192" s="224">
        <f>IF(N192="snížená",J192,0)</f>
        <v>0</v>
      </c>
      <c r="BG192" s="224">
        <f>IF(N192="zákl. přenesená",J192,0)</f>
        <v>0</v>
      </c>
      <c r="BH192" s="224">
        <f>IF(N192="sníž. přenesená",J192,0)</f>
        <v>0</v>
      </c>
      <c r="BI192" s="224">
        <f>IF(N192="nulová",J192,0)</f>
        <v>0</v>
      </c>
      <c r="BJ192" s="18" t="s">
        <v>84</v>
      </c>
      <c r="BK192" s="224">
        <f>ROUND(I192*H192,2)</f>
        <v>0</v>
      </c>
      <c r="BL192" s="18" t="s">
        <v>179</v>
      </c>
      <c r="BM192" s="223" t="s">
        <v>1110</v>
      </c>
    </row>
    <row r="193" s="2" customFormat="1">
      <c r="A193" s="40"/>
      <c r="B193" s="41"/>
      <c r="C193" s="42"/>
      <c r="D193" s="232" t="s">
        <v>744</v>
      </c>
      <c r="E193" s="42"/>
      <c r="F193" s="233" t="s">
        <v>1111</v>
      </c>
      <c r="G193" s="42"/>
      <c r="H193" s="42"/>
      <c r="I193" s="234"/>
      <c r="J193" s="42"/>
      <c r="K193" s="42"/>
      <c r="L193" s="46"/>
      <c r="M193" s="235"/>
      <c r="N193" s="236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8" t="s">
        <v>744</v>
      </c>
      <c r="AU193" s="18" t="s">
        <v>84</v>
      </c>
    </row>
    <row r="194" s="2" customFormat="1" ht="16.5" customHeight="1">
      <c r="A194" s="40"/>
      <c r="B194" s="41"/>
      <c r="C194" s="212" t="s">
        <v>355</v>
      </c>
      <c r="D194" s="212" t="s">
        <v>163</v>
      </c>
      <c r="E194" s="213" t="s">
        <v>1112</v>
      </c>
      <c r="F194" s="214" t="s">
        <v>1113</v>
      </c>
      <c r="G194" s="215" t="s">
        <v>166</v>
      </c>
      <c r="H194" s="216">
        <v>4</v>
      </c>
      <c r="I194" s="217"/>
      <c r="J194" s="218">
        <f>ROUND(I194*H194,2)</f>
        <v>0</v>
      </c>
      <c r="K194" s="214" t="s">
        <v>32</v>
      </c>
      <c r="L194" s="46"/>
      <c r="M194" s="219" t="s">
        <v>32</v>
      </c>
      <c r="N194" s="220" t="s">
        <v>48</v>
      </c>
      <c r="O194" s="86"/>
      <c r="P194" s="221">
        <f>O194*H194</f>
        <v>0</v>
      </c>
      <c r="Q194" s="221">
        <v>0</v>
      </c>
      <c r="R194" s="221">
        <f>Q194*H194</f>
        <v>0</v>
      </c>
      <c r="S194" s="221">
        <v>0</v>
      </c>
      <c r="T194" s="222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23" t="s">
        <v>179</v>
      </c>
      <c r="AT194" s="223" t="s">
        <v>163</v>
      </c>
      <c r="AU194" s="223" t="s">
        <v>84</v>
      </c>
      <c r="AY194" s="18" t="s">
        <v>162</v>
      </c>
      <c r="BE194" s="224">
        <f>IF(N194="základní",J194,0)</f>
        <v>0</v>
      </c>
      <c r="BF194" s="224">
        <f>IF(N194="snížená",J194,0)</f>
        <v>0</v>
      </c>
      <c r="BG194" s="224">
        <f>IF(N194="zákl. přenesená",J194,0)</f>
        <v>0</v>
      </c>
      <c r="BH194" s="224">
        <f>IF(N194="sníž. přenesená",J194,0)</f>
        <v>0</v>
      </c>
      <c r="BI194" s="224">
        <f>IF(N194="nulová",J194,0)</f>
        <v>0</v>
      </c>
      <c r="BJ194" s="18" t="s">
        <v>84</v>
      </c>
      <c r="BK194" s="224">
        <f>ROUND(I194*H194,2)</f>
        <v>0</v>
      </c>
      <c r="BL194" s="18" t="s">
        <v>179</v>
      </c>
      <c r="BM194" s="223" t="s">
        <v>1114</v>
      </c>
    </row>
    <row r="195" s="2" customFormat="1">
      <c r="A195" s="40"/>
      <c r="B195" s="41"/>
      <c r="C195" s="42"/>
      <c r="D195" s="232" t="s">
        <v>744</v>
      </c>
      <c r="E195" s="42"/>
      <c r="F195" s="233" t="s">
        <v>1115</v>
      </c>
      <c r="G195" s="42"/>
      <c r="H195" s="42"/>
      <c r="I195" s="234"/>
      <c r="J195" s="42"/>
      <c r="K195" s="42"/>
      <c r="L195" s="46"/>
      <c r="M195" s="235"/>
      <c r="N195" s="236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8" t="s">
        <v>744</v>
      </c>
      <c r="AU195" s="18" t="s">
        <v>84</v>
      </c>
    </row>
    <row r="196" s="2" customFormat="1" ht="21.75" customHeight="1">
      <c r="A196" s="40"/>
      <c r="B196" s="41"/>
      <c r="C196" s="212" t="s">
        <v>361</v>
      </c>
      <c r="D196" s="212" t="s">
        <v>163</v>
      </c>
      <c r="E196" s="213" t="s">
        <v>1116</v>
      </c>
      <c r="F196" s="214" t="s">
        <v>1117</v>
      </c>
      <c r="G196" s="215" t="s">
        <v>898</v>
      </c>
      <c r="H196" s="216">
        <v>20</v>
      </c>
      <c r="I196" s="217"/>
      <c r="J196" s="218">
        <f>ROUND(I196*H196,2)</f>
        <v>0</v>
      </c>
      <c r="K196" s="214" t="s">
        <v>32</v>
      </c>
      <c r="L196" s="46"/>
      <c r="M196" s="219" t="s">
        <v>32</v>
      </c>
      <c r="N196" s="220" t="s">
        <v>48</v>
      </c>
      <c r="O196" s="86"/>
      <c r="P196" s="221">
        <f>O196*H196</f>
        <v>0</v>
      </c>
      <c r="Q196" s="221">
        <v>0</v>
      </c>
      <c r="R196" s="221">
        <f>Q196*H196</f>
        <v>0</v>
      </c>
      <c r="S196" s="221">
        <v>0</v>
      </c>
      <c r="T196" s="222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3" t="s">
        <v>179</v>
      </c>
      <c r="AT196" s="223" t="s">
        <v>163</v>
      </c>
      <c r="AU196" s="223" t="s">
        <v>84</v>
      </c>
      <c r="AY196" s="18" t="s">
        <v>162</v>
      </c>
      <c r="BE196" s="224">
        <f>IF(N196="základní",J196,0)</f>
        <v>0</v>
      </c>
      <c r="BF196" s="224">
        <f>IF(N196="snížená",J196,0)</f>
        <v>0</v>
      </c>
      <c r="BG196" s="224">
        <f>IF(N196="zákl. přenesená",J196,0)</f>
        <v>0</v>
      </c>
      <c r="BH196" s="224">
        <f>IF(N196="sníž. přenesená",J196,0)</f>
        <v>0</v>
      </c>
      <c r="BI196" s="224">
        <f>IF(N196="nulová",J196,0)</f>
        <v>0</v>
      </c>
      <c r="BJ196" s="18" t="s">
        <v>84</v>
      </c>
      <c r="BK196" s="224">
        <f>ROUND(I196*H196,2)</f>
        <v>0</v>
      </c>
      <c r="BL196" s="18" t="s">
        <v>179</v>
      </c>
      <c r="BM196" s="223" t="s">
        <v>1118</v>
      </c>
    </row>
    <row r="197" s="2" customFormat="1">
      <c r="A197" s="40"/>
      <c r="B197" s="41"/>
      <c r="C197" s="42"/>
      <c r="D197" s="232" t="s">
        <v>744</v>
      </c>
      <c r="E197" s="42"/>
      <c r="F197" s="233" t="s">
        <v>1119</v>
      </c>
      <c r="G197" s="42"/>
      <c r="H197" s="42"/>
      <c r="I197" s="234"/>
      <c r="J197" s="42"/>
      <c r="K197" s="42"/>
      <c r="L197" s="46"/>
      <c r="M197" s="235"/>
      <c r="N197" s="236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8" t="s">
        <v>744</v>
      </c>
      <c r="AU197" s="18" t="s">
        <v>84</v>
      </c>
    </row>
    <row r="198" s="2" customFormat="1" ht="16.5" customHeight="1">
      <c r="A198" s="40"/>
      <c r="B198" s="41"/>
      <c r="C198" s="212" t="s">
        <v>365</v>
      </c>
      <c r="D198" s="212" t="s">
        <v>163</v>
      </c>
      <c r="E198" s="213" t="s">
        <v>1120</v>
      </c>
      <c r="F198" s="214" t="s">
        <v>929</v>
      </c>
      <c r="G198" s="215" t="s">
        <v>166</v>
      </c>
      <c r="H198" s="216">
        <v>15</v>
      </c>
      <c r="I198" s="217"/>
      <c r="J198" s="218">
        <f>ROUND(I198*H198,2)</f>
        <v>0</v>
      </c>
      <c r="K198" s="214" t="s">
        <v>32</v>
      </c>
      <c r="L198" s="46"/>
      <c r="M198" s="219" t="s">
        <v>32</v>
      </c>
      <c r="N198" s="220" t="s">
        <v>48</v>
      </c>
      <c r="O198" s="86"/>
      <c r="P198" s="221">
        <f>O198*H198</f>
        <v>0</v>
      </c>
      <c r="Q198" s="221">
        <v>0</v>
      </c>
      <c r="R198" s="221">
        <f>Q198*H198</f>
        <v>0</v>
      </c>
      <c r="S198" s="221">
        <v>0</v>
      </c>
      <c r="T198" s="222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3" t="s">
        <v>179</v>
      </c>
      <c r="AT198" s="223" t="s">
        <v>163</v>
      </c>
      <c r="AU198" s="223" t="s">
        <v>84</v>
      </c>
      <c r="AY198" s="18" t="s">
        <v>162</v>
      </c>
      <c r="BE198" s="224">
        <f>IF(N198="základní",J198,0)</f>
        <v>0</v>
      </c>
      <c r="BF198" s="224">
        <f>IF(N198="snížená",J198,0)</f>
        <v>0</v>
      </c>
      <c r="BG198" s="224">
        <f>IF(N198="zákl. přenesená",J198,0)</f>
        <v>0</v>
      </c>
      <c r="BH198" s="224">
        <f>IF(N198="sníž. přenesená",J198,0)</f>
        <v>0</v>
      </c>
      <c r="BI198" s="224">
        <f>IF(N198="nulová",J198,0)</f>
        <v>0</v>
      </c>
      <c r="BJ198" s="18" t="s">
        <v>84</v>
      </c>
      <c r="BK198" s="224">
        <f>ROUND(I198*H198,2)</f>
        <v>0</v>
      </c>
      <c r="BL198" s="18" t="s">
        <v>179</v>
      </c>
      <c r="BM198" s="223" t="s">
        <v>1121</v>
      </c>
    </row>
    <row r="199" s="2" customFormat="1">
      <c r="A199" s="40"/>
      <c r="B199" s="41"/>
      <c r="C199" s="42"/>
      <c r="D199" s="232" t="s">
        <v>744</v>
      </c>
      <c r="E199" s="42"/>
      <c r="F199" s="233" t="s">
        <v>1122</v>
      </c>
      <c r="G199" s="42"/>
      <c r="H199" s="42"/>
      <c r="I199" s="234"/>
      <c r="J199" s="42"/>
      <c r="K199" s="42"/>
      <c r="L199" s="46"/>
      <c r="M199" s="235"/>
      <c r="N199" s="236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8" t="s">
        <v>744</v>
      </c>
      <c r="AU199" s="18" t="s">
        <v>84</v>
      </c>
    </row>
    <row r="200" s="2" customFormat="1">
      <c r="A200" s="40"/>
      <c r="B200" s="41"/>
      <c r="C200" s="212" t="s">
        <v>370</v>
      </c>
      <c r="D200" s="212" t="s">
        <v>163</v>
      </c>
      <c r="E200" s="213" t="s">
        <v>1123</v>
      </c>
      <c r="F200" s="214" t="s">
        <v>1124</v>
      </c>
      <c r="G200" s="215" t="s">
        <v>166</v>
      </c>
      <c r="H200" s="216">
        <v>1</v>
      </c>
      <c r="I200" s="217"/>
      <c r="J200" s="218">
        <f>ROUND(I200*H200,2)</f>
        <v>0</v>
      </c>
      <c r="K200" s="214" t="s">
        <v>32</v>
      </c>
      <c r="L200" s="46"/>
      <c r="M200" s="219" t="s">
        <v>32</v>
      </c>
      <c r="N200" s="220" t="s">
        <v>48</v>
      </c>
      <c r="O200" s="86"/>
      <c r="P200" s="221">
        <f>O200*H200</f>
        <v>0</v>
      </c>
      <c r="Q200" s="221">
        <v>0</v>
      </c>
      <c r="R200" s="221">
        <f>Q200*H200</f>
        <v>0</v>
      </c>
      <c r="S200" s="221">
        <v>0</v>
      </c>
      <c r="T200" s="222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23" t="s">
        <v>179</v>
      </c>
      <c r="AT200" s="223" t="s">
        <v>163</v>
      </c>
      <c r="AU200" s="223" t="s">
        <v>84</v>
      </c>
      <c r="AY200" s="18" t="s">
        <v>162</v>
      </c>
      <c r="BE200" s="224">
        <f>IF(N200="základní",J200,0)</f>
        <v>0</v>
      </c>
      <c r="BF200" s="224">
        <f>IF(N200="snížená",J200,0)</f>
        <v>0</v>
      </c>
      <c r="BG200" s="224">
        <f>IF(N200="zákl. přenesená",J200,0)</f>
        <v>0</v>
      </c>
      <c r="BH200" s="224">
        <f>IF(N200="sníž. přenesená",J200,0)</f>
        <v>0</v>
      </c>
      <c r="BI200" s="224">
        <f>IF(N200="nulová",J200,0)</f>
        <v>0</v>
      </c>
      <c r="BJ200" s="18" t="s">
        <v>84</v>
      </c>
      <c r="BK200" s="224">
        <f>ROUND(I200*H200,2)</f>
        <v>0</v>
      </c>
      <c r="BL200" s="18" t="s">
        <v>179</v>
      </c>
      <c r="BM200" s="223" t="s">
        <v>1125</v>
      </c>
    </row>
    <row r="201" s="2" customFormat="1">
      <c r="A201" s="40"/>
      <c r="B201" s="41"/>
      <c r="C201" s="42"/>
      <c r="D201" s="232" t="s">
        <v>744</v>
      </c>
      <c r="E201" s="42"/>
      <c r="F201" s="233" t="s">
        <v>1126</v>
      </c>
      <c r="G201" s="42"/>
      <c r="H201" s="42"/>
      <c r="I201" s="234"/>
      <c r="J201" s="42"/>
      <c r="K201" s="42"/>
      <c r="L201" s="46"/>
      <c r="M201" s="235"/>
      <c r="N201" s="236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8" t="s">
        <v>744</v>
      </c>
      <c r="AU201" s="18" t="s">
        <v>84</v>
      </c>
    </row>
    <row r="202" s="2" customFormat="1">
      <c r="A202" s="40"/>
      <c r="B202" s="41"/>
      <c r="C202" s="212" t="s">
        <v>376</v>
      </c>
      <c r="D202" s="212" t="s">
        <v>163</v>
      </c>
      <c r="E202" s="213" t="s">
        <v>1127</v>
      </c>
      <c r="F202" s="214" t="s">
        <v>544</v>
      </c>
      <c r="G202" s="215" t="s">
        <v>166</v>
      </c>
      <c r="H202" s="216">
        <v>1</v>
      </c>
      <c r="I202" s="217"/>
      <c r="J202" s="218">
        <f>ROUND(I202*H202,2)</f>
        <v>0</v>
      </c>
      <c r="K202" s="214" t="s">
        <v>32</v>
      </c>
      <c r="L202" s="46"/>
      <c r="M202" s="219" t="s">
        <v>32</v>
      </c>
      <c r="N202" s="220" t="s">
        <v>48</v>
      </c>
      <c r="O202" s="86"/>
      <c r="P202" s="221">
        <f>O202*H202</f>
        <v>0</v>
      </c>
      <c r="Q202" s="221">
        <v>0</v>
      </c>
      <c r="R202" s="221">
        <f>Q202*H202</f>
        <v>0</v>
      </c>
      <c r="S202" s="221">
        <v>0</v>
      </c>
      <c r="T202" s="222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23" t="s">
        <v>179</v>
      </c>
      <c r="AT202" s="223" t="s">
        <v>163</v>
      </c>
      <c r="AU202" s="223" t="s">
        <v>84</v>
      </c>
      <c r="AY202" s="18" t="s">
        <v>162</v>
      </c>
      <c r="BE202" s="224">
        <f>IF(N202="základní",J202,0)</f>
        <v>0</v>
      </c>
      <c r="BF202" s="224">
        <f>IF(N202="snížená",J202,0)</f>
        <v>0</v>
      </c>
      <c r="BG202" s="224">
        <f>IF(N202="zákl. přenesená",J202,0)</f>
        <v>0</v>
      </c>
      <c r="BH202" s="224">
        <f>IF(N202="sníž. přenesená",J202,0)</f>
        <v>0</v>
      </c>
      <c r="BI202" s="224">
        <f>IF(N202="nulová",J202,0)</f>
        <v>0</v>
      </c>
      <c r="BJ202" s="18" t="s">
        <v>84</v>
      </c>
      <c r="BK202" s="224">
        <f>ROUND(I202*H202,2)</f>
        <v>0</v>
      </c>
      <c r="BL202" s="18" t="s">
        <v>179</v>
      </c>
      <c r="BM202" s="223" t="s">
        <v>1128</v>
      </c>
    </row>
    <row r="203" s="2" customFormat="1">
      <c r="A203" s="40"/>
      <c r="B203" s="41"/>
      <c r="C203" s="42"/>
      <c r="D203" s="232" t="s">
        <v>744</v>
      </c>
      <c r="E203" s="42"/>
      <c r="F203" s="233" t="s">
        <v>1119</v>
      </c>
      <c r="G203" s="42"/>
      <c r="H203" s="42"/>
      <c r="I203" s="234"/>
      <c r="J203" s="42"/>
      <c r="K203" s="42"/>
      <c r="L203" s="46"/>
      <c r="M203" s="235"/>
      <c r="N203" s="236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8" t="s">
        <v>744</v>
      </c>
      <c r="AU203" s="18" t="s">
        <v>84</v>
      </c>
    </row>
    <row r="204" s="2" customFormat="1" ht="16.5" customHeight="1">
      <c r="A204" s="40"/>
      <c r="B204" s="41"/>
      <c r="C204" s="212" t="s">
        <v>382</v>
      </c>
      <c r="D204" s="212" t="s">
        <v>163</v>
      </c>
      <c r="E204" s="213" t="s">
        <v>1129</v>
      </c>
      <c r="F204" s="214" t="s">
        <v>548</v>
      </c>
      <c r="G204" s="215" t="s">
        <v>166</v>
      </c>
      <c r="H204" s="216">
        <v>1</v>
      </c>
      <c r="I204" s="217"/>
      <c r="J204" s="218">
        <f>ROUND(I204*H204,2)</f>
        <v>0</v>
      </c>
      <c r="K204" s="214" t="s">
        <v>549</v>
      </c>
      <c r="L204" s="46"/>
      <c r="M204" s="219" t="s">
        <v>32</v>
      </c>
      <c r="N204" s="220" t="s">
        <v>48</v>
      </c>
      <c r="O204" s="86"/>
      <c r="P204" s="221">
        <f>O204*H204</f>
        <v>0</v>
      </c>
      <c r="Q204" s="221">
        <v>0</v>
      </c>
      <c r="R204" s="221">
        <f>Q204*H204</f>
        <v>0</v>
      </c>
      <c r="S204" s="221">
        <v>0</v>
      </c>
      <c r="T204" s="222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23" t="s">
        <v>179</v>
      </c>
      <c r="AT204" s="223" t="s">
        <v>163</v>
      </c>
      <c r="AU204" s="223" t="s">
        <v>84</v>
      </c>
      <c r="AY204" s="18" t="s">
        <v>162</v>
      </c>
      <c r="BE204" s="224">
        <f>IF(N204="základní",J204,0)</f>
        <v>0</v>
      </c>
      <c r="BF204" s="224">
        <f>IF(N204="snížená",J204,0)</f>
        <v>0</v>
      </c>
      <c r="BG204" s="224">
        <f>IF(N204="zákl. přenesená",J204,0)</f>
        <v>0</v>
      </c>
      <c r="BH204" s="224">
        <f>IF(N204="sníž. přenesená",J204,0)</f>
        <v>0</v>
      </c>
      <c r="BI204" s="224">
        <f>IF(N204="nulová",J204,0)</f>
        <v>0</v>
      </c>
      <c r="BJ204" s="18" t="s">
        <v>84</v>
      </c>
      <c r="BK204" s="224">
        <f>ROUND(I204*H204,2)</f>
        <v>0</v>
      </c>
      <c r="BL204" s="18" t="s">
        <v>179</v>
      </c>
      <c r="BM204" s="223" t="s">
        <v>1130</v>
      </c>
    </row>
    <row r="205" s="2" customFormat="1" ht="16.5" customHeight="1">
      <c r="A205" s="40"/>
      <c r="B205" s="41"/>
      <c r="C205" s="212" t="s">
        <v>388</v>
      </c>
      <c r="D205" s="212" t="s">
        <v>163</v>
      </c>
      <c r="E205" s="213" t="s">
        <v>1131</v>
      </c>
      <c r="F205" s="214" t="s">
        <v>1132</v>
      </c>
      <c r="G205" s="215" t="s">
        <v>166</v>
      </c>
      <c r="H205" s="216">
        <v>1</v>
      </c>
      <c r="I205" s="217"/>
      <c r="J205" s="218">
        <f>ROUND(I205*H205,2)</f>
        <v>0</v>
      </c>
      <c r="K205" s="214" t="s">
        <v>32</v>
      </c>
      <c r="L205" s="46"/>
      <c r="M205" s="219" t="s">
        <v>32</v>
      </c>
      <c r="N205" s="220" t="s">
        <v>48</v>
      </c>
      <c r="O205" s="86"/>
      <c r="P205" s="221">
        <f>O205*H205</f>
        <v>0</v>
      </c>
      <c r="Q205" s="221">
        <v>0</v>
      </c>
      <c r="R205" s="221">
        <f>Q205*H205</f>
        <v>0</v>
      </c>
      <c r="S205" s="221">
        <v>0</v>
      </c>
      <c r="T205" s="222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3" t="s">
        <v>179</v>
      </c>
      <c r="AT205" s="223" t="s">
        <v>163</v>
      </c>
      <c r="AU205" s="223" t="s">
        <v>84</v>
      </c>
      <c r="AY205" s="18" t="s">
        <v>162</v>
      </c>
      <c r="BE205" s="224">
        <f>IF(N205="základní",J205,0)</f>
        <v>0</v>
      </c>
      <c r="BF205" s="224">
        <f>IF(N205="snížená",J205,0)</f>
        <v>0</v>
      </c>
      <c r="BG205" s="224">
        <f>IF(N205="zákl. přenesená",J205,0)</f>
        <v>0</v>
      </c>
      <c r="BH205" s="224">
        <f>IF(N205="sníž. přenesená",J205,0)</f>
        <v>0</v>
      </c>
      <c r="BI205" s="224">
        <f>IF(N205="nulová",J205,0)</f>
        <v>0</v>
      </c>
      <c r="BJ205" s="18" t="s">
        <v>84</v>
      </c>
      <c r="BK205" s="224">
        <f>ROUND(I205*H205,2)</f>
        <v>0</v>
      </c>
      <c r="BL205" s="18" t="s">
        <v>179</v>
      </c>
      <c r="BM205" s="223" t="s">
        <v>1133</v>
      </c>
    </row>
    <row r="206" s="2" customFormat="1" ht="16.5" customHeight="1">
      <c r="A206" s="40"/>
      <c r="B206" s="41"/>
      <c r="C206" s="212" t="s">
        <v>392</v>
      </c>
      <c r="D206" s="212" t="s">
        <v>163</v>
      </c>
      <c r="E206" s="213" t="s">
        <v>1134</v>
      </c>
      <c r="F206" s="214" t="s">
        <v>1135</v>
      </c>
      <c r="G206" s="215" t="s">
        <v>166</v>
      </c>
      <c r="H206" s="216">
        <v>1</v>
      </c>
      <c r="I206" s="217"/>
      <c r="J206" s="218">
        <f>ROUND(I206*H206,2)</f>
        <v>0</v>
      </c>
      <c r="K206" s="214" t="s">
        <v>32</v>
      </c>
      <c r="L206" s="46"/>
      <c r="M206" s="227" t="s">
        <v>32</v>
      </c>
      <c r="N206" s="228" t="s">
        <v>48</v>
      </c>
      <c r="O206" s="229"/>
      <c r="P206" s="230">
        <f>O206*H206</f>
        <v>0</v>
      </c>
      <c r="Q206" s="230">
        <v>0</v>
      </c>
      <c r="R206" s="230">
        <f>Q206*H206</f>
        <v>0</v>
      </c>
      <c r="S206" s="230">
        <v>0</v>
      </c>
      <c r="T206" s="231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23" t="s">
        <v>179</v>
      </c>
      <c r="AT206" s="223" t="s">
        <v>163</v>
      </c>
      <c r="AU206" s="223" t="s">
        <v>84</v>
      </c>
      <c r="AY206" s="18" t="s">
        <v>162</v>
      </c>
      <c r="BE206" s="224">
        <f>IF(N206="základní",J206,0)</f>
        <v>0</v>
      </c>
      <c r="BF206" s="224">
        <f>IF(N206="snížená",J206,0)</f>
        <v>0</v>
      </c>
      <c r="BG206" s="224">
        <f>IF(N206="zákl. přenesená",J206,0)</f>
        <v>0</v>
      </c>
      <c r="BH206" s="224">
        <f>IF(N206="sníž. přenesená",J206,0)</f>
        <v>0</v>
      </c>
      <c r="BI206" s="224">
        <f>IF(N206="nulová",J206,0)</f>
        <v>0</v>
      </c>
      <c r="BJ206" s="18" t="s">
        <v>84</v>
      </c>
      <c r="BK206" s="224">
        <f>ROUND(I206*H206,2)</f>
        <v>0</v>
      </c>
      <c r="BL206" s="18" t="s">
        <v>179</v>
      </c>
      <c r="BM206" s="223" t="s">
        <v>1136</v>
      </c>
    </row>
    <row r="207" s="2" customFormat="1" ht="6.96" customHeight="1">
      <c r="A207" s="40"/>
      <c r="B207" s="61"/>
      <c r="C207" s="62"/>
      <c r="D207" s="62"/>
      <c r="E207" s="62"/>
      <c r="F207" s="62"/>
      <c r="G207" s="62"/>
      <c r="H207" s="62"/>
      <c r="I207" s="62"/>
      <c r="J207" s="62"/>
      <c r="K207" s="62"/>
      <c r="L207" s="46"/>
      <c r="M207" s="40"/>
      <c r="O207" s="40"/>
      <c r="P207" s="40"/>
      <c r="Q207" s="40"/>
      <c r="R207" s="40"/>
      <c r="S207" s="40"/>
      <c r="T207" s="40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</row>
  </sheetData>
  <sheetProtection sheet="1" autoFilter="0" formatColumns="0" formatRows="0" objects="1" scenarios="1" spinCount="100000" saltValue="8W3vBa82QrGOhfztxAnPma1XUHXCEnTKW6n3XkWxAdsh/sDxGB863rxkq645ItigXR3GPoESi79cIT7mL8fC7g==" hashValue="fXQ8ASKVfhx79W42J9KPcHAgSuFwru+VkBMZP7Vowr6d6vluVfhjJnuQK12qIX8FmF+AooPSWLDSoMO9mvU5bQ==" algorithmName="SHA-512" password="CC35"/>
  <autoFilter ref="C92:K20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86</v>
      </c>
    </row>
    <row r="4" s="1" customFormat="1" ht="24.96" customHeight="1">
      <c r="B4" s="21"/>
      <c r="D4" s="142" t="s">
        <v>110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Energeticky úsporná opatření ZŠ Podmostní 1</v>
      </c>
      <c r="F7" s="144"/>
      <c r="G7" s="144"/>
      <c r="H7" s="144"/>
      <c r="L7" s="21"/>
    </row>
    <row r="8" s="1" customFormat="1" ht="12" customHeight="1">
      <c r="B8" s="21"/>
      <c r="D8" s="144" t="s">
        <v>111</v>
      </c>
      <c r="L8" s="21"/>
    </row>
    <row r="9" s="2" customFormat="1" ht="16.5" customHeight="1">
      <c r="A9" s="40"/>
      <c r="B9" s="46"/>
      <c r="C9" s="40"/>
      <c r="D9" s="40"/>
      <c r="E9" s="145" t="s">
        <v>112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113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1137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32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22</v>
      </c>
      <c r="E14" s="40"/>
      <c r="F14" s="135" t="s">
        <v>23</v>
      </c>
      <c r="G14" s="40"/>
      <c r="H14" s="40"/>
      <c r="I14" s="144" t="s">
        <v>24</v>
      </c>
      <c r="J14" s="148" t="str">
        <f>'Rekapitulace stavby'!AN8</f>
        <v>12. 12. 2020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30</v>
      </c>
      <c r="E16" s="40"/>
      <c r="F16" s="40"/>
      <c r="G16" s="40"/>
      <c r="H16" s="40"/>
      <c r="I16" s="144" t="s">
        <v>31</v>
      </c>
      <c r="J16" s="135" t="s">
        <v>32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33</v>
      </c>
      <c r="F17" s="40"/>
      <c r="G17" s="40"/>
      <c r="H17" s="40"/>
      <c r="I17" s="144" t="s">
        <v>34</v>
      </c>
      <c r="J17" s="135" t="s">
        <v>32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35</v>
      </c>
      <c r="E19" s="40"/>
      <c r="F19" s="40"/>
      <c r="G19" s="40"/>
      <c r="H19" s="40"/>
      <c r="I19" s="144" t="s">
        <v>31</v>
      </c>
      <c r="J19" s="34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35"/>
      <c r="G20" s="135"/>
      <c r="H20" s="135"/>
      <c r="I20" s="144" t="s">
        <v>34</v>
      </c>
      <c r="J20" s="34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37</v>
      </c>
      <c r="E22" s="40"/>
      <c r="F22" s="40"/>
      <c r="G22" s="40"/>
      <c r="H22" s="40"/>
      <c r="I22" s="144" t="s">
        <v>31</v>
      </c>
      <c r="J22" s="135" t="s">
        <v>32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38</v>
      </c>
      <c r="F23" s="40"/>
      <c r="G23" s="40"/>
      <c r="H23" s="40"/>
      <c r="I23" s="144" t="s">
        <v>34</v>
      </c>
      <c r="J23" s="135" t="s">
        <v>32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40</v>
      </c>
      <c r="E25" s="40"/>
      <c r="F25" s="40"/>
      <c r="G25" s="40"/>
      <c r="H25" s="40"/>
      <c r="I25" s="144" t="s">
        <v>31</v>
      </c>
      <c r="J25" s="135" t="s">
        <v>32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38</v>
      </c>
      <c r="F26" s="40"/>
      <c r="G26" s="40"/>
      <c r="H26" s="40"/>
      <c r="I26" s="144" t="s">
        <v>34</v>
      </c>
      <c r="J26" s="135" t="s">
        <v>32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41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32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43</v>
      </c>
      <c r="E32" s="40"/>
      <c r="F32" s="40"/>
      <c r="G32" s="40"/>
      <c r="H32" s="40"/>
      <c r="I32" s="40"/>
      <c r="J32" s="155">
        <f>ROUND(J98,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45</v>
      </c>
      <c r="G34" s="40"/>
      <c r="H34" s="40"/>
      <c r="I34" s="156" t="s">
        <v>44</v>
      </c>
      <c r="J34" s="156" t="s">
        <v>46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47</v>
      </c>
      <c r="E35" s="144" t="s">
        <v>48</v>
      </c>
      <c r="F35" s="158">
        <f>ROUND((SUM(BE98:BE192)),  2)</f>
        <v>0</v>
      </c>
      <c r="G35" s="40"/>
      <c r="H35" s="40"/>
      <c r="I35" s="159">
        <v>0.20999999999999999</v>
      </c>
      <c r="J35" s="158">
        <f>ROUND(((SUM(BE98:BE192))*I35),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49</v>
      </c>
      <c r="F36" s="158">
        <f>ROUND((SUM(BF98:BF192)),  2)</f>
        <v>0</v>
      </c>
      <c r="G36" s="40"/>
      <c r="H36" s="40"/>
      <c r="I36" s="159">
        <v>0.14999999999999999</v>
      </c>
      <c r="J36" s="158">
        <f>ROUND(((SUM(BF98:BF192))*I36),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50</v>
      </c>
      <c r="F37" s="158">
        <f>ROUND((SUM(BG98:BG192)),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51</v>
      </c>
      <c r="F38" s="158">
        <f>ROUND((SUM(BH98:BH192)),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52</v>
      </c>
      <c r="F39" s="158">
        <f>ROUND((SUM(BI98:BI192)),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53</v>
      </c>
      <c r="E41" s="162"/>
      <c r="F41" s="162"/>
      <c r="G41" s="163" t="s">
        <v>54</v>
      </c>
      <c r="H41" s="164" t="s">
        <v>55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4" t="s">
        <v>117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Energeticky úsporná opatření ZŠ Podmostní 1</v>
      </c>
      <c r="F50" s="33"/>
      <c r="G50" s="33"/>
      <c r="H50" s="33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2"/>
      <c r="C51" s="33" t="s">
        <v>111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40"/>
      <c r="B52" s="41"/>
      <c r="C52" s="42"/>
      <c r="D52" s="42"/>
      <c r="E52" s="171" t="s">
        <v>112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3" t="s">
        <v>113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04 - Stavební úpravy pro VZT 1.-4.NP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3" t="s">
        <v>22</v>
      </c>
      <c r="D56" s="42"/>
      <c r="E56" s="42"/>
      <c r="F56" s="28" t="str">
        <f>F14</f>
        <v>Plzeň</v>
      </c>
      <c r="G56" s="42"/>
      <c r="H56" s="42"/>
      <c r="I56" s="33" t="s">
        <v>24</v>
      </c>
      <c r="J56" s="74" t="str">
        <f>IF(J14="","",J14)</f>
        <v>12. 12. 2020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3" t="s">
        <v>30</v>
      </c>
      <c r="D58" s="42"/>
      <c r="E58" s="42"/>
      <c r="F58" s="28" t="str">
        <f>E17</f>
        <v>Krajský úřad Plzeňského kraje</v>
      </c>
      <c r="G58" s="42"/>
      <c r="H58" s="42"/>
      <c r="I58" s="33" t="s">
        <v>37</v>
      </c>
      <c r="J58" s="38" t="str">
        <f>E23</f>
        <v>Area Projekt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3" t="s">
        <v>35</v>
      </c>
      <c r="D59" s="42"/>
      <c r="E59" s="42"/>
      <c r="F59" s="28" t="str">
        <f>IF(E20="","",E20)</f>
        <v>Vyplň údaj</v>
      </c>
      <c r="G59" s="42"/>
      <c r="H59" s="42"/>
      <c r="I59" s="33" t="s">
        <v>40</v>
      </c>
      <c r="J59" s="38" t="str">
        <f>E26</f>
        <v>Area Projekt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118</v>
      </c>
      <c r="D61" s="173"/>
      <c r="E61" s="173"/>
      <c r="F61" s="173"/>
      <c r="G61" s="173"/>
      <c r="H61" s="173"/>
      <c r="I61" s="173"/>
      <c r="J61" s="174" t="s">
        <v>119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75</v>
      </c>
      <c r="D63" s="42"/>
      <c r="E63" s="42"/>
      <c r="F63" s="42"/>
      <c r="G63" s="42"/>
      <c r="H63" s="42"/>
      <c r="I63" s="42"/>
      <c r="J63" s="104">
        <f>J98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8" t="s">
        <v>120</v>
      </c>
    </row>
    <row r="64" s="9" customFormat="1" ht="24.96" customHeight="1">
      <c r="A64" s="9"/>
      <c r="B64" s="176"/>
      <c r="C64" s="177"/>
      <c r="D64" s="178" t="s">
        <v>1138</v>
      </c>
      <c r="E64" s="179"/>
      <c r="F64" s="179"/>
      <c r="G64" s="179"/>
      <c r="H64" s="179"/>
      <c r="I64" s="179"/>
      <c r="J64" s="180">
        <f>J99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1139</v>
      </c>
      <c r="E65" s="184"/>
      <c r="F65" s="184"/>
      <c r="G65" s="184"/>
      <c r="H65" s="184"/>
      <c r="I65" s="184"/>
      <c r="J65" s="185">
        <f>J100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1140</v>
      </c>
      <c r="E66" s="184"/>
      <c r="F66" s="184"/>
      <c r="G66" s="184"/>
      <c r="H66" s="184"/>
      <c r="I66" s="184"/>
      <c r="J66" s="185">
        <f>J105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1141</v>
      </c>
      <c r="E67" s="184"/>
      <c r="F67" s="184"/>
      <c r="G67" s="184"/>
      <c r="H67" s="184"/>
      <c r="I67" s="184"/>
      <c r="J67" s="185">
        <f>J109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1142</v>
      </c>
      <c r="E68" s="184"/>
      <c r="F68" s="184"/>
      <c r="G68" s="184"/>
      <c r="H68" s="184"/>
      <c r="I68" s="184"/>
      <c r="J68" s="185">
        <f>J115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6"/>
      <c r="C69" s="177"/>
      <c r="D69" s="178" t="s">
        <v>1143</v>
      </c>
      <c r="E69" s="179"/>
      <c r="F69" s="179"/>
      <c r="G69" s="179"/>
      <c r="H69" s="179"/>
      <c r="I69" s="179"/>
      <c r="J69" s="180">
        <f>J117</f>
        <v>0</v>
      </c>
      <c r="K69" s="177"/>
      <c r="L69" s="18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2"/>
      <c r="C70" s="127"/>
      <c r="D70" s="183" t="s">
        <v>1144</v>
      </c>
      <c r="E70" s="184"/>
      <c r="F70" s="184"/>
      <c r="G70" s="184"/>
      <c r="H70" s="184"/>
      <c r="I70" s="184"/>
      <c r="J70" s="185">
        <f>J118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7"/>
      <c r="D71" s="183" t="s">
        <v>1145</v>
      </c>
      <c r="E71" s="184"/>
      <c r="F71" s="184"/>
      <c r="G71" s="184"/>
      <c r="H71" s="184"/>
      <c r="I71" s="184"/>
      <c r="J71" s="185">
        <f>J127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7"/>
      <c r="D72" s="183" t="s">
        <v>1146</v>
      </c>
      <c r="E72" s="184"/>
      <c r="F72" s="184"/>
      <c r="G72" s="184"/>
      <c r="H72" s="184"/>
      <c r="I72" s="184"/>
      <c r="J72" s="185">
        <f>J130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7"/>
      <c r="D73" s="183" t="s">
        <v>1147</v>
      </c>
      <c r="E73" s="184"/>
      <c r="F73" s="184"/>
      <c r="G73" s="184"/>
      <c r="H73" s="184"/>
      <c r="I73" s="184"/>
      <c r="J73" s="185">
        <f>J151</f>
        <v>0</v>
      </c>
      <c r="K73" s="127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7"/>
      <c r="D74" s="183" t="s">
        <v>1148</v>
      </c>
      <c r="E74" s="184"/>
      <c r="F74" s="184"/>
      <c r="G74" s="184"/>
      <c r="H74" s="184"/>
      <c r="I74" s="184"/>
      <c r="J74" s="185">
        <f>J167</f>
        <v>0</v>
      </c>
      <c r="K74" s="127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2"/>
      <c r="C75" s="127"/>
      <c r="D75" s="183" t="s">
        <v>1149</v>
      </c>
      <c r="E75" s="184"/>
      <c r="F75" s="184"/>
      <c r="G75" s="184"/>
      <c r="H75" s="184"/>
      <c r="I75" s="184"/>
      <c r="J75" s="185">
        <f>J182</f>
        <v>0</v>
      </c>
      <c r="K75" s="127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9" customFormat="1" ht="24.96" customHeight="1">
      <c r="A76" s="9"/>
      <c r="B76" s="176"/>
      <c r="C76" s="177"/>
      <c r="D76" s="178" t="s">
        <v>1150</v>
      </c>
      <c r="E76" s="179"/>
      <c r="F76" s="179"/>
      <c r="G76" s="179"/>
      <c r="H76" s="179"/>
      <c r="I76" s="179"/>
      <c r="J76" s="180">
        <f>J187</f>
        <v>0</v>
      </c>
      <c r="K76" s="177"/>
      <c r="L76" s="181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2" customFormat="1" ht="21.84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61"/>
      <c r="C78" s="62"/>
      <c r="D78" s="62"/>
      <c r="E78" s="62"/>
      <c r="F78" s="62"/>
      <c r="G78" s="62"/>
      <c r="H78" s="62"/>
      <c r="I78" s="62"/>
      <c r="J78" s="62"/>
      <c r="K78" s="6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82" s="2" customFormat="1" ht="6.96" customHeight="1">
      <c r="A82" s="40"/>
      <c r="B82" s="63"/>
      <c r="C82" s="64"/>
      <c r="D82" s="64"/>
      <c r="E82" s="64"/>
      <c r="F82" s="64"/>
      <c r="G82" s="64"/>
      <c r="H82" s="64"/>
      <c r="I82" s="64"/>
      <c r="J82" s="64"/>
      <c r="K82" s="64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4.96" customHeight="1">
      <c r="A83" s="40"/>
      <c r="B83" s="41"/>
      <c r="C83" s="24" t="s">
        <v>147</v>
      </c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3" t="s">
        <v>16</v>
      </c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6.5" customHeight="1">
      <c r="A86" s="40"/>
      <c r="B86" s="41"/>
      <c r="C86" s="42"/>
      <c r="D86" s="42"/>
      <c r="E86" s="171" t="str">
        <f>E7</f>
        <v>Energeticky úsporná opatření ZŠ Podmostní 1</v>
      </c>
      <c r="F86" s="33"/>
      <c r="G86" s="33"/>
      <c r="H86" s="33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" customFormat="1" ht="12" customHeight="1">
      <c r="B87" s="22"/>
      <c r="C87" s="33" t="s">
        <v>111</v>
      </c>
      <c r="D87" s="23"/>
      <c r="E87" s="23"/>
      <c r="F87" s="23"/>
      <c r="G87" s="23"/>
      <c r="H87" s="23"/>
      <c r="I87" s="23"/>
      <c r="J87" s="23"/>
      <c r="K87" s="23"/>
      <c r="L87" s="21"/>
    </row>
    <row r="88" s="2" customFormat="1" ht="16.5" customHeight="1">
      <c r="A88" s="40"/>
      <c r="B88" s="41"/>
      <c r="C88" s="42"/>
      <c r="D88" s="42"/>
      <c r="E88" s="171" t="s">
        <v>112</v>
      </c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3" t="s">
        <v>113</v>
      </c>
      <c r="D89" s="42"/>
      <c r="E89" s="42"/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6.5" customHeight="1">
      <c r="A90" s="40"/>
      <c r="B90" s="41"/>
      <c r="C90" s="42"/>
      <c r="D90" s="42"/>
      <c r="E90" s="71" t="str">
        <f>E11</f>
        <v>04 - Stavební úpravy pro VZT 1.-4.NP</v>
      </c>
      <c r="F90" s="42"/>
      <c r="G90" s="42"/>
      <c r="H90" s="42"/>
      <c r="I90" s="42"/>
      <c r="J90" s="42"/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2" customHeight="1">
      <c r="A92" s="40"/>
      <c r="B92" s="41"/>
      <c r="C92" s="33" t="s">
        <v>22</v>
      </c>
      <c r="D92" s="42"/>
      <c r="E92" s="42"/>
      <c r="F92" s="28" t="str">
        <f>F14</f>
        <v>Plzeň</v>
      </c>
      <c r="G92" s="42"/>
      <c r="H92" s="42"/>
      <c r="I92" s="33" t="s">
        <v>24</v>
      </c>
      <c r="J92" s="74" t="str">
        <f>IF(J14="","",J14)</f>
        <v>12. 12. 2020</v>
      </c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6.96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3" t="s">
        <v>30</v>
      </c>
      <c r="D94" s="42"/>
      <c r="E94" s="42"/>
      <c r="F94" s="28" t="str">
        <f>E17</f>
        <v>Krajský úřad Plzeňského kraje</v>
      </c>
      <c r="G94" s="42"/>
      <c r="H94" s="42"/>
      <c r="I94" s="33" t="s">
        <v>37</v>
      </c>
      <c r="J94" s="38" t="str">
        <f>E23</f>
        <v>Area Projekt</v>
      </c>
      <c r="K94" s="42"/>
      <c r="L94" s="14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5.15" customHeight="1">
      <c r="A95" s="40"/>
      <c r="B95" s="41"/>
      <c r="C95" s="33" t="s">
        <v>35</v>
      </c>
      <c r="D95" s="42"/>
      <c r="E95" s="42"/>
      <c r="F95" s="28" t="str">
        <f>IF(E20="","",E20)</f>
        <v>Vyplň údaj</v>
      </c>
      <c r="G95" s="42"/>
      <c r="H95" s="42"/>
      <c r="I95" s="33" t="s">
        <v>40</v>
      </c>
      <c r="J95" s="38" t="str">
        <f>E26</f>
        <v>Area Projekt</v>
      </c>
      <c r="K95" s="42"/>
      <c r="L95" s="14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0.32" customHeight="1">
      <c r="A96" s="40"/>
      <c r="B96" s="41"/>
      <c r="C96" s="42"/>
      <c r="D96" s="42"/>
      <c r="E96" s="42"/>
      <c r="F96" s="42"/>
      <c r="G96" s="42"/>
      <c r="H96" s="42"/>
      <c r="I96" s="42"/>
      <c r="J96" s="42"/>
      <c r="K96" s="42"/>
      <c r="L96" s="14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11" customFormat="1" ht="29.28" customHeight="1">
      <c r="A97" s="187"/>
      <c r="B97" s="188"/>
      <c r="C97" s="189" t="s">
        <v>148</v>
      </c>
      <c r="D97" s="190" t="s">
        <v>62</v>
      </c>
      <c r="E97" s="190" t="s">
        <v>58</v>
      </c>
      <c r="F97" s="190" t="s">
        <v>59</v>
      </c>
      <c r="G97" s="190" t="s">
        <v>149</v>
      </c>
      <c r="H97" s="190" t="s">
        <v>150</v>
      </c>
      <c r="I97" s="190" t="s">
        <v>151</v>
      </c>
      <c r="J97" s="190" t="s">
        <v>119</v>
      </c>
      <c r="K97" s="191" t="s">
        <v>152</v>
      </c>
      <c r="L97" s="192"/>
      <c r="M97" s="94" t="s">
        <v>32</v>
      </c>
      <c r="N97" s="95" t="s">
        <v>47</v>
      </c>
      <c r="O97" s="95" t="s">
        <v>153</v>
      </c>
      <c r="P97" s="95" t="s">
        <v>154</v>
      </c>
      <c r="Q97" s="95" t="s">
        <v>155</v>
      </c>
      <c r="R97" s="95" t="s">
        <v>156</v>
      </c>
      <c r="S97" s="95" t="s">
        <v>157</v>
      </c>
      <c r="T97" s="96" t="s">
        <v>158</v>
      </c>
      <c r="U97" s="187"/>
      <c r="V97" s="187"/>
      <c r="W97" s="187"/>
      <c r="X97" s="187"/>
      <c r="Y97" s="187"/>
      <c r="Z97" s="187"/>
      <c r="AA97" s="187"/>
      <c r="AB97" s="187"/>
      <c r="AC97" s="187"/>
      <c r="AD97" s="187"/>
      <c r="AE97" s="187"/>
    </row>
    <row r="98" s="2" customFormat="1" ht="22.8" customHeight="1">
      <c r="A98" s="40"/>
      <c r="B98" s="41"/>
      <c r="C98" s="101" t="s">
        <v>159</v>
      </c>
      <c r="D98" s="42"/>
      <c r="E98" s="42"/>
      <c r="F98" s="42"/>
      <c r="G98" s="42"/>
      <c r="H98" s="42"/>
      <c r="I98" s="42"/>
      <c r="J98" s="193">
        <f>BK98</f>
        <v>0</v>
      </c>
      <c r="K98" s="42"/>
      <c r="L98" s="46"/>
      <c r="M98" s="97"/>
      <c r="N98" s="194"/>
      <c r="O98" s="98"/>
      <c r="P98" s="195">
        <f>P99+P117+P187</f>
        <v>0</v>
      </c>
      <c r="Q98" s="98"/>
      <c r="R98" s="195">
        <f>R99+R117+R187</f>
        <v>9.0994796000000004</v>
      </c>
      <c r="S98" s="98"/>
      <c r="T98" s="196">
        <f>T99+T117+T187</f>
        <v>9.0493380000000005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8" t="s">
        <v>76</v>
      </c>
      <c r="AU98" s="18" t="s">
        <v>120</v>
      </c>
      <c r="BK98" s="197">
        <f>BK99+BK117+BK187</f>
        <v>0</v>
      </c>
    </row>
    <row r="99" s="12" customFormat="1" ht="25.92" customHeight="1">
      <c r="A99" s="12"/>
      <c r="B99" s="198"/>
      <c r="C99" s="199"/>
      <c r="D99" s="200" t="s">
        <v>76</v>
      </c>
      <c r="E99" s="201" t="s">
        <v>1151</v>
      </c>
      <c r="F99" s="201" t="s">
        <v>1152</v>
      </c>
      <c r="G99" s="199"/>
      <c r="H99" s="199"/>
      <c r="I99" s="202"/>
      <c r="J99" s="203">
        <f>BK99</f>
        <v>0</v>
      </c>
      <c r="K99" s="199"/>
      <c r="L99" s="204"/>
      <c r="M99" s="205"/>
      <c r="N99" s="206"/>
      <c r="O99" s="206"/>
      <c r="P99" s="207">
        <f>P100+P105+P109+P115</f>
        <v>0</v>
      </c>
      <c r="Q99" s="206"/>
      <c r="R99" s="207">
        <f>R100+R105+R109+R115</f>
        <v>1.1585799999999999</v>
      </c>
      <c r="S99" s="206"/>
      <c r="T99" s="208">
        <f>T100+T105+T109+T115</f>
        <v>8.5560000000000009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9" t="s">
        <v>84</v>
      </c>
      <c r="AT99" s="210" t="s">
        <v>76</v>
      </c>
      <c r="AU99" s="210" t="s">
        <v>77</v>
      </c>
      <c r="AY99" s="209" t="s">
        <v>162</v>
      </c>
      <c r="BK99" s="211">
        <f>BK100+BK105+BK109+BK115</f>
        <v>0</v>
      </c>
    </row>
    <row r="100" s="12" customFormat="1" ht="22.8" customHeight="1">
      <c r="A100" s="12"/>
      <c r="B100" s="198"/>
      <c r="C100" s="199"/>
      <c r="D100" s="200" t="s">
        <v>76</v>
      </c>
      <c r="E100" s="225" t="s">
        <v>183</v>
      </c>
      <c r="F100" s="225" t="s">
        <v>1153</v>
      </c>
      <c r="G100" s="199"/>
      <c r="H100" s="199"/>
      <c r="I100" s="202"/>
      <c r="J100" s="226">
        <f>BK100</f>
        <v>0</v>
      </c>
      <c r="K100" s="199"/>
      <c r="L100" s="204"/>
      <c r="M100" s="205"/>
      <c r="N100" s="206"/>
      <c r="O100" s="206"/>
      <c r="P100" s="207">
        <f>SUM(P101:P104)</f>
        <v>0</v>
      </c>
      <c r="Q100" s="206"/>
      <c r="R100" s="207">
        <f>SUM(R101:R104)</f>
        <v>1.13778</v>
      </c>
      <c r="S100" s="206"/>
      <c r="T100" s="208">
        <f>SUM(T101:T104)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9" t="s">
        <v>84</v>
      </c>
      <c r="AT100" s="210" t="s">
        <v>76</v>
      </c>
      <c r="AU100" s="210" t="s">
        <v>84</v>
      </c>
      <c r="AY100" s="209" t="s">
        <v>162</v>
      </c>
      <c r="BK100" s="211">
        <f>SUM(BK101:BK104)</f>
        <v>0</v>
      </c>
    </row>
    <row r="101" s="2" customFormat="1" ht="21.75" customHeight="1">
      <c r="A101" s="40"/>
      <c r="B101" s="41"/>
      <c r="C101" s="212" t="s">
        <v>84</v>
      </c>
      <c r="D101" s="212" t="s">
        <v>163</v>
      </c>
      <c r="E101" s="213" t="s">
        <v>1154</v>
      </c>
      <c r="F101" s="214" t="s">
        <v>1155</v>
      </c>
      <c r="G101" s="215" t="s">
        <v>1156</v>
      </c>
      <c r="H101" s="216">
        <v>24</v>
      </c>
      <c r="I101" s="217"/>
      <c r="J101" s="218">
        <f>ROUND(I101*H101,2)</f>
        <v>0</v>
      </c>
      <c r="K101" s="214" t="s">
        <v>1157</v>
      </c>
      <c r="L101" s="46"/>
      <c r="M101" s="219" t="s">
        <v>32</v>
      </c>
      <c r="N101" s="220" t="s">
        <v>48</v>
      </c>
      <c r="O101" s="86"/>
      <c r="P101" s="221">
        <f>O101*H101</f>
        <v>0</v>
      </c>
      <c r="Q101" s="221">
        <v>0.01323</v>
      </c>
      <c r="R101" s="221">
        <f>Q101*H101</f>
        <v>0.31752000000000002</v>
      </c>
      <c r="S101" s="221">
        <v>0</v>
      </c>
      <c r="T101" s="222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3" t="s">
        <v>179</v>
      </c>
      <c r="AT101" s="223" t="s">
        <v>163</v>
      </c>
      <c r="AU101" s="223" t="s">
        <v>86</v>
      </c>
      <c r="AY101" s="18" t="s">
        <v>162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8" t="s">
        <v>84</v>
      </c>
      <c r="BK101" s="224">
        <f>ROUND(I101*H101,2)</f>
        <v>0</v>
      </c>
      <c r="BL101" s="18" t="s">
        <v>179</v>
      </c>
      <c r="BM101" s="223" t="s">
        <v>1158</v>
      </c>
    </row>
    <row r="102" s="13" customFormat="1">
      <c r="A102" s="13"/>
      <c r="B102" s="237"/>
      <c r="C102" s="238"/>
      <c r="D102" s="232" t="s">
        <v>1159</v>
      </c>
      <c r="E102" s="239" t="s">
        <v>32</v>
      </c>
      <c r="F102" s="240" t="s">
        <v>1160</v>
      </c>
      <c r="G102" s="238"/>
      <c r="H102" s="241">
        <v>24</v>
      </c>
      <c r="I102" s="242"/>
      <c r="J102" s="238"/>
      <c r="K102" s="238"/>
      <c r="L102" s="243"/>
      <c r="M102" s="244"/>
      <c r="N102" s="245"/>
      <c r="O102" s="245"/>
      <c r="P102" s="245"/>
      <c r="Q102" s="245"/>
      <c r="R102" s="245"/>
      <c r="S102" s="245"/>
      <c r="T102" s="24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7" t="s">
        <v>1159</v>
      </c>
      <c r="AU102" s="247" t="s">
        <v>86</v>
      </c>
      <c r="AV102" s="13" t="s">
        <v>86</v>
      </c>
      <c r="AW102" s="13" t="s">
        <v>39</v>
      </c>
      <c r="AX102" s="13" t="s">
        <v>84</v>
      </c>
      <c r="AY102" s="247" t="s">
        <v>162</v>
      </c>
    </row>
    <row r="103" s="2" customFormat="1" ht="21.75" customHeight="1">
      <c r="A103" s="40"/>
      <c r="B103" s="41"/>
      <c r="C103" s="212" t="s">
        <v>86</v>
      </c>
      <c r="D103" s="212" t="s">
        <v>163</v>
      </c>
      <c r="E103" s="213" t="s">
        <v>1161</v>
      </c>
      <c r="F103" s="214" t="s">
        <v>1162</v>
      </c>
      <c r="G103" s="215" t="s">
        <v>1156</v>
      </c>
      <c r="H103" s="216">
        <v>62</v>
      </c>
      <c r="I103" s="217"/>
      <c r="J103" s="218">
        <f>ROUND(I103*H103,2)</f>
        <v>0</v>
      </c>
      <c r="K103" s="214" t="s">
        <v>1157</v>
      </c>
      <c r="L103" s="46"/>
      <c r="M103" s="219" t="s">
        <v>32</v>
      </c>
      <c r="N103" s="220" t="s">
        <v>48</v>
      </c>
      <c r="O103" s="86"/>
      <c r="P103" s="221">
        <f>O103*H103</f>
        <v>0</v>
      </c>
      <c r="Q103" s="221">
        <v>0.01323</v>
      </c>
      <c r="R103" s="221">
        <f>Q103*H103</f>
        <v>0.82025999999999999</v>
      </c>
      <c r="S103" s="221">
        <v>0</v>
      </c>
      <c r="T103" s="222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3" t="s">
        <v>179</v>
      </c>
      <c r="AT103" s="223" t="s">
        <v>163</v>
      </c>
      <c r="AU103" s="223" t="s">
        <v>86</v>
      </c>
      <c r="AY103" s="18" t="s">
        <v>162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18" t="s">
        <v>84</v>
      </c>
      <c r="BK103" s="224">
        <f>ROUND(I103*H103,2)</f>
        <v>0</v>
      </c>
      <c r="BL103" s="18" t="s">
        <v>179</v>
      </c>
      <c r="BM103" s="223" t="s">
        <v>1163</v>
      </c>
    </row>
    <row r="104" s="13" customFormat="1">
      <c r="A104" s="13"/>
      <c r="B104" s="237"/>
      <c r="C104" s="238"/>
      <c r="D104" s="232" t="s">
        <v>1159</v>
      </c>
      <c r="E104" s="239" t="s">
        <v>32</v>
      </c>
      <c r="F104" s="240" t="s">
        <v>1164</v>
      </c>
      <c r="G104" s="238"/>
      <c r="H104" s="241">
        <v>62</v>
      </c>
      <c r="I104" s="242"/>
      <c r="J104" s="238"/>
      <c r="K104" s="238"/>
      <c r="L104" s="243"/>
      <c r="M104" s="244"/>
      <c r="N104" s="245"/>
      <c r="O104" s="245"/>
      <c r="P104" s="245"/>
      <c r="Q104" s="245"/>
      <c r="R104" s="245"/>
      <c r="S104" s="245"/>
      <c r="T104" s="24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7" t="s">
        <v>1159</v>
      </c>
      <c r="AU104" s="247" t="s">
        <v>86</v>
      </c>
      <c r="AV104" s="13" t="s">
        <v>86</v>
      </c>
      <c r="AW104" s="13" t="s">
        <v>39</v>
      </c>
      <c r="AX104" s="13" t="s">
        <v>84</v>
      </c>
      <c r="AY104" s="247" t="s">
        <v>162</v>
      </c>
    </row>
    <row r="105" s="12" customFormat="1" ht="22.8" customHeight="1">
      <c r="A105" s="12"/>
      <c r="B105" s="198"/>
      <c r="C105" s="199"/>
      <c r="D105" s="200" t="s">
        <v>76</v>
      </c>
      <c r="E105" s="225" t="s">
        <v>193</v>
      </c>
      <c r="F105" s="225" t="s">
        <v>1165</v>
      </c>
      <c r="G105" s="199"/>
      <c r="H105" s="199"/>
      <c r="I105" s="202"/>
      <c r="J105" s="226">
        <f>BK105</f>
        <v>0</v>
      </c>
      <c r="K105" s="199"/>
      <c r="L105" s="204"/>
      <c r="M105" s="205"/>
      <c r="N105" s="206"/>
      <c r="O105" s="206"/>
      <c r="P105" s="207">
        <f>SUM(P106:P108)</f>
        <v>0</v>
      </c>
      <c r="Q105" s="206"/>
      <c r="R105" s="207">
        <f>SUM(R106:R108)</f>
        <v>0.020799999999999999</v>
      </c>
      <c r="S105" s="206"/>
      <c r="T105" s="208">
        <f>SUM(T106:T108)</f>
        <v>8.5560000000000009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9" t="s">
        <v>84</v>
      </c>
      <c r="AT105" s="210" t="s">
        <v>76</v>
      </c>
      <c r="AU105" s="210" t="s">
        <v>84</v>
      </c>
      <c r="AY105" s="209" t="s">
        <v>162</v>
      </c>
      <c r="BK105" s="211">
        <f>SUM(BK106:BK108)</f>
        <v>0</v>
      </c>
    </row>
    <row r="106" s="2" customFormat="1">
      <c r="A106" s="40"/>
      <c r="B106" s="41"/>
      <c r="C106" s="212" t="s">
        <v>175</v>
      </c>
      <c r="D106" s="212" t="s">
        <v>163</v>
      </c>
      <c r="E106" s="213" t="s">
        <v>1166</v>
      </c>
      <c r="F106" s="214" t="s">
        <v>1167</v>
      </c>
      <c r="G106" s="215" t="s">
        <v>471</v>
      </c>
      <c r="H106" s="216">
        <v>160</v>
      </c>
      <c r="I106" s="217"/>
      <c r="J106" s="218">
        <f>ROUND(I106*H106,2)</f>
        <v>0</v>
      </c>
      <c r="K106" s="214" t="s">
        <v>1157</v>
      </c>
      <c r="L106" s="46"/>
      <c r="M106" s="219" t="s">
        <v>32</v>
      </c>
      <c r="N106" s="220" t="s">
        <v>48</v>
      </c>
      <c r="O106" s="86"/>
      <c r="P106" s="221">
        <f>O106*H106</f>
        <v>0</v>
      </c>
      <c r="Q106" s="221">
        <v>0.00012999999999999999</v>
      </c>
      <c r="R106" s="221">
        <f>Q106*H106</f>
        <v>0.020799999999999999</v>
      </c>
      <c r="S106" s="221">
        <v>0</v>
      </c>
      <c r="T106" s="222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3" t="s">
        <v>179</v>
      </c>
      <c r="AT106" s="223" t="s">
        <v>163</v>
      </c>
      <c r="AU106" s="223" t="s">
        <v>86</v>
      </c>
      <c r="AY106" s="18" t="s">
        <v>162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8" t="s">
        <v>84</v>
      </c>
      <c r="BK106" s="224">
        <f>ROUND(I106*H106,2)</f>
        <v>0</v>
      </c>
      <c r="BL106" s="18" t="s">
        <v>179</v>
      </c>
      <c r="BM106" s="223" t="s">
        <v>1168</v>
      </c>
    </row>
    <row r="107" s="13" customFormat="1">
      <c r="A107" s="13"/>
      <c r="B107" s="237"/>
      <c r="C107" s="238"/>
      <c r="D107" s="232" t="s">
        <v>1159</v>
      </c>
      <c r="E107" s="239" t="s">
        <v>32</v>
      </c>
      <c r="F107" s="240" t="s">
        <v>1169</v>
      </c>
      <c r="G107" s="238"/>
      <c r="H107" s="241">
        <v>160</v>
      </c>
      <c r="I107" s="242"/>
      <c r="J107" s="238"/>
      <c r="K107" s="238"/>
      <c r="L107" s="243"/>
      <c r="M107" s="244"/>
      <c r="N107" s="245"/>
      <c r="O107" s="245"/>
      <c r="P107" s="245"/>
      <c r="Q107" s="245"/>
      <c r="R107" s="245"/>
      <c r="S107" s="245"/>
      <c r="T107" s="24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7" t="s">
        <v>1159</v>
      </c>
      <c r="AU107" s="247" t="s">
        <v>86</v>
      </c>
      <c r="AV107" s="13" t="s">
        <v>86</v>
      </c>
      <c r="AW107" s="13" t="s">
        <v>39</v>
      </c>
      <c r="AX107" s="13" t="s">
        <v>84</v>
      </c>
      <c r="AY107" s="247" t="s">
        <v>162</v>
      </c>
    </row>
    <row r="108" s="2" customFormat="1">
      <c r="A108" s="40"/>
      <c r="B108" s="41"/>
      <c r="C108" s="212" t="s">
        <v>179</v>
      </c>
      <c r="D108" s="212" t="s">
        <v>163</v>
      </c>
      <c r="E108" s="213" t="s">
        <v>1170</v>
      </c>
      <c r="F108" s="214" t="s">
        <v>1171</v>
      </c>
      <c r="G108" s="215" t="s">
        <v>1156</v>
      </c>
      <c r="H108" s="216">
        <v>31</v>
      </c>
      <c r="I108" s="217"/>
      <c r="J108" s="218">
        <f>ROUND(I108*H108,2)</f>
        <v>0</v>
      </c>
      <c r="K108" s="214" t="s">
        <v>1157</v>
      </c>
      <c r="L108" s="46"/>
      <c r="M108" s="219" t="s">
        <v>32</v>
      </c>
      <c r="N108" s="220" t="s">
        <v>48</v>
      </c>
      <c r="O108" s="86"/>
      <c r="P108" s="221">
        <f>O108*H108</f>
        <v>0</v>
      </c>
      <c r="Q108" s="221">
        <v>0</v>
      </c>
      <c r="R108" s="221">
        <f>Q108*H108</f>
        <v>0</v>
      </c>
      <c r="S108" s="221">
        <v>0.27600000000000002</v>
      </c>
      <c r="T108" s="222">
        <f>S108*H108</f>
        <v>8.5560000000000009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3" t="s">
        <v>179</v>
      </c>
      <c r="AT108" s="223" t="s">
        <v>163</v>
      </c>
      <c r="AU108" s="223" t="s">
        <v>86</v>
      </c>
      <c r="AY108" s="18" t="s">
        <v>162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8" t="s">
        <v>84</v>
      </c>
      <c r="BK108" s="224">
        <f>ROUND(I108*H108,2)</f>
        <v>0</v>
      </c>
      <c r="BL108" s="18" t="s">
        <v>179</v>
      </c>
      <c r="BM108" s="223" t="s">
        <v>1172</v>
      </c>
    </row>
    <row r="109" s="12" customFormat="1" ht="22.8" customHeight="1">
      <c r="A109" s="12"/>
      <c r="B109" s="198"/>
      <c r="C109" s="199"/>
      <c r="D109" s="200" t="s">
        <v>76</v>
      </c>
      <c r="E109" s="225" t="s">
        <v>1173</v>
      </c>
      <c r="F109" s="225" t="s">
        <v>1174</v>
      </c>
      <c r="G109" s="199"/>
      <c r="H109" s="199"/>
      <c r="I109" s="202"/>
      <c r="J109" s="226">
        <f>BK109</f>
        <v>0</v>
      </c>
      <c r="K109" s="199"/>
      <c r="L109" s="204"/>
      <c r="M109" s="205"/>
      <c r="N109" s="206"/>
      <c r="O109" s="206"/>
      <c r="P109" s="207">
        <f>SUM(P110:P114)</f>
        <v>0</v>
      </c>
      <c r="Q109" s="206"/>
      <c r="R109" s="207">
        <f>SUM(R110:R114)</f>
        <v>0</v>
      </c>
      <c r="S109" s="206"/>
      <c r="T109" s="208">
        <f>SUM(T110:T114)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9" t="s">
        <v>84</v>
      </c>
      <c r="AT109" s="210" t="s">
        <v>76</v>
      </c>
      <c r="AU109" s="210" t="s">
        <v>84</v>
      </c>
      <c r="AY109" s="209" t="s">
        <v>162</v>
      </c>
      <c r="BK109" s="211">
        <f>SUM(BK110:BK114)</f>
        <v>0</v>
      </c>
    </row>
    <row r="110" s="2" customFormat="1">
      <c r="A110" s="40"/>
      <c r="B110" s="41"/>
      <c r="C110" s="212" t="s">
        <v>181</v>
      </c>
      <c r="D110" s="212" t="s">
        <v>163</v>
      </c>
      <c r="E110" s="213" t="s">
        <v>1175</v>
      </c>
      <c r="F110" s="214" t="s">
        <v>1176</v>
      </c>
      <c r="G110" s="215" t="s">
        <v>936</v>
      </c>
      <c r="H110" s="216">
        <v>9.0489999999999995</v>
      </c>
      <c r="I110" s="217"/>
      <c r="J110" s="218">
        <f>ROUND(I110*H110,2)</f>
        <v>0</v>
      </c>
      <c r="K110" s="214" t="s">
        <v>1157</v>
      </c>
      <c r="L110" s="46"/>
      <c r="M110" s="219" t="s">
        <v>32</v>
      </c>
      <c r="N110" s="220" t="s">
        <v>48</v>
      </c>
      <c r="O110" s="86"/>
      <c r="P110" s="221">
        <f>O110*H110</f>
        <v>0</v>
      </c>
      <c r="Q110" s="221">
        <v>0</v>
      </c>
      <c r="R110" s="221">
        <f>Q110*H110</f>
        <v>0</v>
      </c>
      <c r="S110" s="221">
        <v>0</v>
      </c>
      <c r="T110" s="222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3" t="s">
        <v>179</v>
      </c>
      <c r="AT110" s="223" t="s">
        <v>163</v>
      </c>
      <c r="AU110" s="223" t="s">
        <v>86</v>
      </c>
      <c r="AY110" s="18" t="s">
        <v>162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8" t="s">
        <v>84</v>
      </c>
      <c r="BK110" s="224">
        <f>ROUND(I110*H110,2)</f>
        <v>0</v>
      </c>
      <c r="BL110" s="18" t="s">
        <v>179</v>
      </c>
      <c r="BM110" s="223" t="s">
        <v>1177</v>
      </c>
    </row>
    <row r="111" s="2" customFormat="1" ht="21.75" customHeight="1">
      <c r="A111" s="40"/>
      <c r="B111" s="41"/>
      <c r="C111" s="212" t="s">
        <v>183</v>
      </c>
      <c r="D111" s="212" t="s">
        <v>163</v>
      </c>
      <c r="E111" s="213" t="s">
        <v>1178</v>
      </c>
      <c r="F111" s="214" t="s">
        <v>1179</v>
      </c>
      <c r="G111" s="215" t="s">
        <v>936</v>
      </c>
      <c r="H111" s="216">
        <v>9.0489999999999995</v>
      </c>
      <c r="I111" s="217"/>
      <c r="J111" s="218">
        <f>ROUND(I111*H111,2)</f>
        <v>0</v>
      </c>
      <c r="K111" s="214" t="s">
        <v>1157</v>
      </c>
      <c r="L111" s="46"/>
      <c r="M111" s="219" t="s">
        <v>32</v>
      </c>
      <c r="N111" s="220" t="s">
        <v>48</v>
      </c>
      <c r="O111" s="86"/>
      <c r="P111" s="221">
        <f>O111*H111</f>
        <v>0</v>
      </c>
      <c r="Q111" s="221">
        <v>0</v>
      </c>
      <c r="R111" s="221">
        <f>Q111*H111</f>
        <v>0</v>
      </c>
      <c r="S111" s="221">
        <v>0</v>
      </c>
      <c r="T111" s="222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3" t="s">
        <v>179</v>
      </c>
      <c r="AT111" s="223" t="s">
        <v>163</v>
      </c>
      <c r="AU111" s="223" t="s">
        <v>86</v>
      </c>
      <c r="AY111" s="18" t="s">
        <v>162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18" t="s">
        <v>84</v>
      </c>
      <c r="BK111" s="224">
        <f>ROUND(I111*H111,2)</f>
        <v>0</v>
      </c>
      <c r="BL111" s="18" t="s">
        <v>179</v>
      </c>
      <c r="BM111" s="223" t="s">
        <v>1180</v>
      </c>
    </row>
    <row r="112" s="2" customFormat="1">
      <c r="A112" s="40"/>
      <c r="B112" s="41"/>
      <c r="C112" s="212" t="s">
        <v>187</v>
      </c>
      <c r="D112" s="212" t="s">
        <v>163</v>
      </c>
      <c r="E112" s="213" t="s">
        <v>1181</v>
      </c>
      <c r="F112" s="214" t="s">
        <v>1182</v>
      </c>
      <c r="G112" s="215" t="s">
        <v>936</v>
      </c>
      <c r="H112" s="216">
        <v>271.47000000000003</v>
      </c>
      <c r="I112" s="217"/>
      <c r="J112" s="218">
        <f>ROUND(I112*H112,2)</f>
        <v>0</v>
      </c>
      <c r="K112" s="214" t="s">
        <v>1157</v>
      </c>
      <c r="L112" s="46"/>
      <c r="M112" s="219" t="s">
        <v>32</v>
      </c>
      <c r="N112" s="220" t="s">
        <v>48</v>
      </c>
      <c r="O112" s="86"/>
      <c r="P112" s="221">
        <f>O112*H112</f>
        <v>0</v>
      </c>
      <c r="Q112" s="221">
        <v>0</v>
      </c>
      <c r="R112" s="221">
        <f>Q112*H112</f>
        <v>0</v>
      </c>
      <c r="S112" s="221">
        <v>0</v>
      </c>
      <c r="T112" s="222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3" t="s">
        <v>179</v>
      </c>
      <c r="AT112" s="223" t="s">
        <v>163</v>
      </c>
      <c r="AU112" s="223" t="s">
        <v>86</v>
      </c>
      <c r="AY112" s="18" t="s">
        <v>162</v>
      </c>
      <c r="BE112" s="224">
        <f>IF(N112="základní",J112,0)</f>
        <v>0</v>
      </c>
      <c r="BF112" s="224">
        <f>IF(N112="snížená",J112,0)</f>
        <v>0</v>
      </c>
      <c r="BG112" s="224">
        <f>IF(N112="zákl. přenesená",J112,0)</f>
        <v>0</v>
      </c>
      <c r="BH112" s="224">
        <f>IF(N112="sníž. přenesená",J112,0)</f>
        <v>0</v>
      </c>
      <c r="BI112" s="224">
        <f>IF(N112="nulová",J112,0)</f>
        <v>0</v>
      </c>
      <c r="BJ112" s="18" t="s">
        <v>84</v>
      </c>
      <c r="BK112" s="224">
        <f>ROUND(I112*H112,2)</f>
        <v>0</v>
      </c>
      <c r="BL112" s="18" t="s">
        <v>179</v>
      </c>
      <c r="BM112" s="223" t="s">
        <v>1183</v>
      </c>
    </row>
    <row r="113" s="13" customFormat="1">
      <c r="A113" s="13"/>
      <c r="B113" s="237"/>
      <c r="C113" s="238"/>
      <c r="D113" s="232" t="s">
        <v>1159</v>
      </c>
      <c r="E113" s="238"/>
      <c r="F113" s="240" t="s">
        <v>1184</v>
      </c>
      <c r="G113" s="238"/>
      <c r="H113" s="241">
        <v>271.47000000000003</v>
      </c>
      <c r="I113" s="242"/>
      <c r="J113" s="238"/>
      <c r="K113" s="238"/>
      <c r="L113" s="243"/>
      <c r="M113" s="244"/>
      <c r="N113" s="245"/>
      <c r="O113" s="245"/>
      <c r="P113" s="245"/>
      <c r="Q113" s="245"/>
      <c r="R113" s="245"/>
      <c r="S113" s="245"/>
      <c r="T113" s="24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7" t="s">
        <v>1159</v>
      </c>
      <c r="AU113" s="247" t="s">
        <v>86</v>
      </c>
      <c r="AV113" s="13" t="s">
        <v>86</v>
      </c>
      <c r="AW113" s="13" t="s">
        <v>4</v>
      </c>
      <c r="AX113" s="13" t="s">
        <v>84</v>
      </c>
      <c r="AY113" s="247" t="s">
        <v>162</v>
      </c>
    </row>
    <row r="114" s="2" customFormat="1">
      <c r="A114" s="40"/>
      <c r="B114" s="41"/>
      <c r="C114" s="212" t="s">
        <v>191</v>
      </c>
      <c r="D114" s="212" t="s">
        <v>163</v>
      </c>
      <c r="E114" s="213" t="s">
        <v>1185</v>
      </c>
      <c r="F114" s="214" t="s">
        <v>1186</v>
      </c>
      <c r="G114" s="215" t="s">
        <v>936</v>
      </c>
      <c r="H114" s="216">
        <v>8.8089999999999993</v>
      </c>
      <c r="I114" s="217"/>
      <c r="J114" s="218">
        <f>ROUND(I114*H114,2)</f>
        <v>0</v>
      </c>
      <c r="K114" s="214" t="s">
        <v>1187</v>
      </c>
      <c r="L114" s="46"/>
      <c r="M114" s="219" t="s">
        <v>32</v>
      </c>
      <c r="N114" s="220" t="s">
        <v>48</v>
      </c>
      <c r="O114" s="86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3" t="s">
        <v>179</v>
      </c>
      <c r="AT114" s="223" t="s">
        <v>163</v>
      </c>
      <c r="AU114" s="223" t="s">
        <v>86</v>
      </c>
      <c r="AY114" s="18" t="s">
        <v>162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8" t="s">
        <v>84</v>
      </c>
      <c r="BK114" s="224">
        <f>ROUND(I114*H114,2)</f>
        <v>0</v>
      </c>
      <c r="BL114" s="18" t="s">
        <v>179</v>
      </c>
      <c r="BM114" s="223" t="s">
        <v>1188</v>
      </c>
    </row>
    <row r="115" s="12" customFormat="1" ht="22.8" customHeight="1">
      <c r="A115" s="12"/>
      <c r="B115" s="198"/>
      <c r="C115" s="199"/>
      <c r="D115" s="200" t="s">
        <v>76</v>
      </c>
      <c r="E115" s="225" t="s">
        <v>1189</v>
      </c>
      <c r="F115" s="225" t="s">
        <v>1190</v>
      </c>
      <c r="G115" s="199"/>
      <c r="H115" s="199"/>
      <c r="I115" s="202"/>
      <c r="J115" s="226">
        <f>BK115</f>
        <v>0</v>
      </c>
      <c r="K115" s="199"/>
      <c r="L115" s="204"/>
      <c r="M115" s="205"/>
      <c r="N115" s="206"/>
      <c r="O115" s="206"/>
      <c r="P115" s="207">
        <f>P116</f>
        <v>0</v>
      </c>
      <c r="Q115" s="206"/>
      <c r="R115" s="207">
        <f>R116</f>
        <v>0</v>
      </c>
      <c r="S115" s="206"/>
      <c r="T115" s="208">
        <f>T116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9" t="s">
        <v>84</v>
      </c>
      <c r="AT115" s="210" t="s">
        <v>76</v>
      </c>
      <c r="AU115" s="210" t="s">
        <v>84</v>
      </c>
      <c r="AY115" s="209" t="s">
        <v>162</v>
      </c>
      <c r="BK115" s="211">
        <f>BK116</f>
        <v>0</v>
      </c>
    </row>
    <row r="116" s="2" customFormat="1" ht="33" customHeight="1">
      <c r="A116" s="40"/>
      <c r="B116" s="41"/>
      <c r="C116" s="212" t="s">
        <v>193</v>
      </c>
      <c r="D116" s="212" t="s">
        <v>163</v>
      </c>
      <c r="E116" s="213" t="s">
        <v>1191</v>
      </c>
      <c r="F116" s="214" t="s">
        <v>1192</v>
      </c>
      <c r="G116" s="215" t="s">
        <v>936</v>
      </c>
      <c r="H116" s="216">
        <v>1.159</v>
      </c>
      <c r="I116" s="217"/>
      <c r="J116" s="218">
        <f>ROUND(I116*H116,2)</f>
        <v>0</v>
      </c>
      <c r="K116" s="214" t="s">
        <v>1157</v>
      </c>
      <c r="L116" s="46"/>
      <c r="M116" s="219" t="s">
        <v>32</v>
      </c>
      <c r="N116" s="220" t="s">
        <v>48</v>
      </c>
      <c r="O116" s="86"/>
      <c r="P116" s="221">
        <f>O116*H116</f>
        <v>0</v>
      </c>
      <c r="Q116" s="221">
        <v>0</v>
      </c>
      <c r="R116" s="221">
        <f>Q116*H116</f>
        <v>0</v>
      </c>
      <c r="S116" s="221">
        <v>0</v>
      </c>
      <c r="T116" s="222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3" t="s">
        <v>179</v>
      </c>
      <c r="AT116" s="223" t="s">
        <v>163</v>
      </c>
      <c r="AU116" s="223" t="s">
        <v>86</v>
      </c>
      <c r="AY116" s="18" t="s">
        <v>162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8" t="s">
        <v>84</v>
      </c>
      <c r="BK116" s="224">
        <f>ROUND(I116*H116,2)</f>
        <v>0</v>
      </c>
      <c r="BL116" s="18" t="s">
        <v>179</v>
      </c>
      <c r="BM116" s="223" t="s">
        <v>1193</v>
      </c>
    </row>
    <row r="117" s="12" customFormat="1" ht="25.92" customHeight="1">
      <c r="A117" s="12"/>
      <c r="B117" s="198"/>
      <c r="C117" s="199"/>
      <c r="D117" s="200" t="s">
        <v>76</v>
      </c>
      <c r="E117" s="201" t="s">
        <v>1194</v>
      </c>
      <c r="F117" s="201" t="s">
        <v>1195</v>
      </c>
      <c r="G117" s="199"/>
      <c r="H117" s="199"/>
      <c r="I117" s="202"/>
      <c r="J117" s="203">
        <f>BK117</f>
        <v>0</v>
      </c>
      <c r="K117" s="199"/>
      <c r="L117" s="204"/>
      <c r="M117" s="205"/>
      <c r="N117" s="206"/>
      <c r="O117" s="206"/>
      <c r="P117" s="207">
        <f>P118+P127+P130+P151+P167+P182</f>
        <v>0</v>
      </c>
      <c r="Q117" s="206"/>
      <c r="R117" s="207">
        <f>R118+R127+R130+R151+R167+R182</f>
        <v>7.9408996000000007</v>
      </c>
      <c r="S117" s="206"/>
      <c r="T117" s="208">
        <f>T118+T127+T130+T151+T167+T182</f>
        <v>0.493338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9" t="s">
        <v>86</v>
      </c>
      <c r="AT117" s="210" t="s">
        <v>76</v>
      </c>
      <c r="AU117" s="210" t="s">
        <v>77</v>
      </c>
      <c r="AY117" s="209" t="s">
        <v>162</v>
      </c>
      <c r="BK117" s="211">
        <f>BK118+BK127+BK130+BK151+BK167+BK182</f>
        <v>0</v>
      </c>
    </row>
    <row r="118" s="12" customFormat="1" ht="22.8" customHeight="1">
      <c r="A118" s="12"/>
      <c r="B118" s="198"/>
      <c r="C118" s="199"/>
      <c r="D118" s="200" t="s">
        <v>76</v>
      </c>
      <c r="E118" s="225" t="s">
        <v>1196</v>
      </c>
      <c r="F118" s="225" t="s">
        <v>465</v>
      </c>
      <c r="G118" s="199"/>
      <c r="H118" s="199"/>
      <c r="I118" s="202"/>
      <c r="J118" s="226">
        <f>BK118</f>
        <v>0</v>
      </c>
      <c r="K118" s="199"/>
      <c r="L118" s="204"/>
      <c r="M118" s="205"/>
      <c r="N118" s="206"/>
      <c r="O118" s="206"/>
      <c r="P118" s="207">
        <f>SUM(P119:P126)</f>
        <v>0</v>
      </c>
      <c r="Q118" s="206"/>
      <c r="R118" s="207">
        <f>SUM(R119:R126)</f>
        <v>0.28897920000000005</v>
      </c>
      <c r="S118" s="206"/>
      <c r="T118" s="208">
        <f>SUM(T119:T126)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9" t="s">
        <v>86</v>
      </c>
      <c r="AT118" s="210" t="s">
        <v>76</v>
      </c>
      <c r="AU118" s="210" t="s">
        <v>84</v>
      </c>
      <c r="AY118" s="209" t="s">
        <v>162</v>
      </c>
      <c r="BK118" s="211">
        <f>SUM(BK119:BK126)</f>
        <v>0</v>
      </c>
    </row>
    <row r="119" s="2" customFormat="1">
      <c r="A119" s="40"/>
      <c r="B119" s="41"/>
      <c r="C119" s="212" t="s">
        <v>197</v>
      </c>
      <c r="D119" s="212" t="s">
        <v>163</v>
      </c>
      <c r="E119" s="213" t="s">
        <v>1197</v>
      </c>
      <c r="F119" s="214" t="s">
        <v>1198</v>
      </c>
      <c r="G119" s="215" t="s">
        <v>471</v>
      </c>
      <c r="H119" s="216">
        <v>83.519999999999996</v>
      </c>
      <c r="I119" s="217"/>
      <c r="J119" s="218">
        <f>ROUND(I119*H119,2)</f>
        <v>0</v>
      </c>
      <c r="K119" s="214" t="s">
        <v>1157</v>
      </c>
      <c r="L119" s="46"/>
      <c r="M119" s="219" t="s">
        <v>32</v>
      </c>
      <c r="N119" s="220" t="s">
        <v>48</v>
      </c>
      <c r="O119" s="86"/>
      <c r="P119" s="221">
        <f>O119*H119</f>
        <v>0</v>
      </c>
      <c r="Q119" s="221">
        <v>0.00010000000000000001</v>
      </c>
      <c r="R119" s="221">
        <f>Q119*H119</f>
        <v>0.008352</v>
      </c>
      <c r="S119" s="221">
        <v>0</v>
      </c>
      <c r="T119" s="222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3" t="s">
        <v>220</v>
      </c>
      <c r="AT119" s="223" t="s">
        <v>163</v>
      </c>
      <c r="AU119" s="223" t="s">
        <v>86</v>
      </c>
      <c r="AY119" s="18" t="s">
        <v>162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8" t="s">
        <v>84</v>
      </c>
      <c r="BK119" s="224">
        <f>ROUND(I119*H119,2)</f>
        <v>0</v>
      </c>
      <c r="BL119" s="18" t="s">
        <v>220</v>
      </c>
      <c r="BM119" s="223" t="s">
        <v>1199</v>
      </c>
    </row>
    <row r="120" s="14" customFormat="1">
      <c r="A120" s="14"/>
      <c r="B120" s="248"/>
      <c r="C120" s="249"/>
      <c r="D120" s="232" t="s">
        <v>1159</v>
      </c>
      <c r="E120" s="250" t="s">
        <v>32</v>
      </c>
      <c r="F120" s="251" t="s">
        <v>1200</v>
      </c>
      <c r="G120" s="249"/>
      <c r="H120" s="250" t="s">
        <v>32</v>
      </c>
      <c r="I120" s="252"/>
      <c r="J120" s="249"/>
      <c r="K120" s="249"/>
      <c r="L120" s="253"/>
      <c r="M120" s="254"/>
      <c r="N120" s="255"/>
      <c r="O120" s="255"/>
      <c r="P120" s="255"/>
      <c r="Q120" s="255"/>
      <c r="R120" s="255"/>
      <c r="S120" s="255"/>
      <c r="T120" s="256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7" t="s">
        <v>1159</v>
      </c>
      <c r="AU120" s="257" t="s">
        <v>86</v>
      </c>
      <c r="AV120" s="14" t="s">
        <v>84</v>
      </c>
      <c r="AW120" s="14" t="s">
        <v>39</v>
      </c>
      <c r="AX120" s="14" t="s">
        <v>77</v>
      </c>
      <c r="AY120" s="257" t="s">
        <v>162</v>
      </c>
    </row>
    <row r="121" s="13" customFormat="1">
      <c r="A121" s="13"/>
      <c r="B121" s="237"/>
      <c r="C121" s="238"/>
      <c r="D121" s="232" t="s">
        <v>1159</v>
      </c>
      <c r="E121" s="239" t="s">
        <v>32</v>
      </c>
      <c r="F121" s="240" t="s">
        <v>1201</v>
      </c>
      <c r="G121" s="238"/>
      <c r="H121" s="241">
        <v>38.880000000000003</v>
      </c>
      <c r="I121" s="242"/>
      <c r="J121" s="238"/>
      <c r="K121" s="238"/>
      <c r="L121" s="243"/>
      <c r="M121" s="244"/>
      <c r="N121" s="245"/>
      <c r="O121" s="245"/>
      <c r="P121" s="245"/>
      <c r="Q121" s="245"/>
      <c r="R121" s="245"/>
      <c r="S121" s="245"/>
      <c r="T121" s="24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7" t="s">
        <v>1159</v>
      </c>
      <c r="AU121" s="247" t="s">
        <v>86</v>
      </c>
      <c r="AV121" s="13" t="s">
        <v>86</v>
      </c>
      <c r="AW121" s="13" t="s">
        <v>39</v>
      </c>
      <c r="AX121" s="13" t="s">
        <v>77</v>
      </c>
      <c r="AY121" s="247" t="s">
        <v>162</v>
      </c>
    </row>
    <row r="122" s="13" customFormat="1">
      <c r="A122" s="13"/>
      <c r="B122" s="237"/>
      <c r="C122" s="238"/>
      <c r="D122" s="232" t="s">
        <v>1159</v>
      </c>
      <c r="E122" s="239" t="s">
        <v>32</v>
      </c>
      <c r="F122" s="240" t="s">
        <v>1202</v>
      </c>
      <c r="G122" s="238"/>
      <c r="H122" s="241">
        <v>44.640000000000001</v>
      </c>
      <c r="I122" s="242"/>
      <c r="J122" s="238"/>
      <c r="K122" s="238"/>
      <c r="L122" s="243"/>
      <c r="M122" s="244"/>
      <c r="N122" s="245"/>
      <c r="O122" s="245"/>
      <c r="P122" s="245"/>
      <c r="Q122" s="245"/>
      <c r="R122" s="245"/>
      <c r="S122" s="245"/>
      <c r="T122" s="246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7" t="s">
        <v>1159</v>
      </c>
      <c r="AU122" s="247" t="s">
        <v>86</v>
      </c>
      <c r="AV122" s="13" t="s">
        <v>86</v>
      </c>
      <c r="AW122" s="13" t="s">
        <v>39</v>
      </c>
      <c r="AX122" s="13" t="s">
        <v>77</v>
      </c>
      <c r="AY122" s="247" t="s">
        <v>162</v>
      </c>
    </row>
    <row r="123" s="15" customFormat="1">
      <c r="A123" s="15"/>
      <c r="B123" s="258"/>
      <c r="C123" s="259"/>
      <c r="D123" s="232" t="s">
        <v>1159</v>
      </c>
      <c r="E123" s="260" t="s">
        <v>32</v>
      </c>
      <c r="F123" s="261" t="s">
        <v>1203</v>
      </c>
      <c r="G123" s="259"/>
      <c r="H123" s="262">
        <v>83.52000000000001</v>
      </c>
      <c r="I123" s="263"/>
      <c r="J123" s="259"/>
      <c r="K123" s="259"/>
      <c r="L123" s="264"/>
      <c r="M123" s="265"/>
      <c r="N123" s="266"/>
      <c r="O123" s="266"/>
      <c r="P123" s="266"/>
      <c r="Q123" s="266"/>
      <c r="R123" s="266"/>
      <c r="S123" s="266"/>
      <c r="T123" s="267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68" t="s">
        <v>1159</v>
      </c>
      <c r="AU123" s="268" t="s">
        <v>86</v>
      </c>
      <c r="AV123" s="15" t="s">
        <v>179</v>
      </c>
      <c r="AW123" s="15" t="s">
        <v>39</v>
      </c>
      <c r="AX123" s="15" t="s">
        <v>84</v>
      </c>
      <c r="AY123" s="268" t="s">
        <v>162</v>
      </c>
    </row>
    <row r="124" s="2" customFormat="1" ht="16.5" customHeight="1">
      <c r="A124" s="40"/>
      <c r="B124" s="41"/>
      <c r="C124" s="269" t="s">
        <v>201</v>
      </c>
      <c r="D124" s="269" t="s">
        <v>1204</v>
      </c>
      <c r="E124" s="270" t="s">
        <v>1205</v>
      </c>
      <c r="F124" s="271" t="s">
        <v>1206</v>
      </c>
      <c r="G124" s="272" t="s">
        <v>471</v>
      </c>
      <c r="H124" s="273">
        <v>100.224</v>
      </c>
      <c r="I124" s="274"/>
      <c r="J124" s="275">
        <f>ROUND(I124*H124,2)</f>
        <v>0</v>
      </c>
      <c r="K124" s="271" t="s">
        <v>1157</v>
      </c>
      <c r="L124" s="276"/>
      <c r="M124" s="277" t="s">
        <v>32</v>
      </c>
      <c r="N124" s="278" t="s">
        <v>48</v>
      </c>
      <c r="O124" s="86"/>
      <c r="P124" s="221">
        <f>O124*H124</f>
        <v>0</v>
      </c>
      <c r="Q124" s="221">
        <v>0.0028</v>
      </c>
      <c r="R124" s="221">
        <f>Q124*H124</f>
        <v>0.28062720000000002</v>
      </c>
      <c r="S124" s="221">
        <v>0</v>
      </c>
      <c r="T124" s="222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3" t="s">
        <v>274</v>
      </c>
      <c r="AT124" s="223" t="s">
        <v>1204</v>
      </c>
      <c r="AU124" s="223" t="s">
        <v>86</v>
      </c>
      <c r="AY124" s="18" t="s">
        <v>162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8" t="s">
        <v>84</v>
      </c>
      <c r="BK124" s="224">
        <f>ROUND(I124*H124,2)</f>
        <v>0</v>
      </c>
      <c r="BL124" s="18" t="s">
        <v>220</v>
      </c>
      <c r="BM124" s="223" t="s">
        <v>1207</v>
      </c>
    </row>
    <row r="125" s="13" customFormat="1">
      <c r="A125" s="13"/>
      <c r="B125" s="237"/>
      <c r="C125" s="238"/>
      <c r="D125" s="232" t="s">
        <v>1159</v>
      </c>
      <c r="E125" s="238"/>
      <c r="F125" s="240" t="s">
        <v>1208</v>
      </c>
      <c r="G125" s="238"/>
      <c r="H125" s="241">
        <v>100.224</v>
      </c>
      <c r="I125" s="242"/>
      <c r="J125" s="238"/>
      <c r="K125" s="238"/>
      <c r="L125" s="243"/>
      <c r="M125" s="244"/>
      <c r="N125" s="245"/>
      <c r="O125" s="245"/>
      <c r="P125" s="245"/>
      <c r="Q125" s="245"/>
      <c r="R125" s="245"/>
      <c r="S125" s="245"/>
      <c r="T125" s="24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7" t="s">
        <v>1159</v>
      </c>
      <c r="AU125" s="247" t="s">
        <v>86</v>
      </c>
      <c r="AV125" s="13" t="s">
        <v>86</v>
      </c>
      <c r="AW125" s="13" t="s">
        <v>4</v>
      </c>
      <c r="AX125" s="13" t="s">
        <v>84</v>
      </c>
      <c r="AY125" s="247" t="s">
        <v>162</v>
      </c>
    </row>
    <row r="126" s="2" customFormat="1">
      <c r="A126" s="40"/>
      <c r="B126" s="41"/>
      <c r="C126" s="212" t="s">
        <v>205</v>
      </c>
      <c r="D126" s="212" t="s">
        <v>163</v>
      </c>
      <c r="E126" s="213" t="s">
        <v>1209</v>
      </c>
      <c r="F126" s="214" t="s">
        <v>1210</v>
      </c>
      <c r="G126" s="215" t="s">
        <v>936</v>
      </c>
      <c r="H126" s="216">
        <v>0.28899999999999998</v>
      </c>
      <c r="I126" s="217"/>
      <c r="J126" s="218">
        <f>ROUND(I126*H126,2)</f>
        <v>0</v>
      </c>
      <c r="K126" s="214" t="s">
        <v>1157</v>
      </c>
      <c r="L126" s="46"/>
      <c r="M126" s="219" t="s">
        <v>32</v>
      </c>
      <c r="N126" s="220" t="s">
        <v>48</v>
      </c>
      <c r="O126" s="86"/>
      <c r="P126" s="221">
        <f>O126*H126</f>
        <v>0</v>
      </c>
      <c r="Q126" s="221">
        <v>0</v>
      </c>
      <c r="R126" s="221">
        <f>Q126*H126</f>
        <v>0</v>
      </c>
      <c r="S126" s="221">
        <v>0</v>
      </c>
      <c r="T126" s="222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3" t="s">
        <v>220</v>
      </c>
      <c r="AT126" s="223" t="s">
        <v>163</v>
      </c>
      <c r="AU126" s="223" t="s">
        <v>86</v>
      </c>
      <c r="AY126" s="18" t="s">
        <v>162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18" t="s">
        <v>84</v>
      </c>
      <c r="BK126" s="224">
        <f>ROUND(I126*H126,2)</f>
        <v>0</v>
      </c>
      <c r="BL126" s="18" t="s">
        <v>220</v>
      </c>
      <c r="BM126" s="223" t="s">
        <v>1211</v>
      </c>
    </row>
    <row r="127" s="12" customFormat="1" ht="22.8" customHeight="1">
      <c r="A127" s="12"/>
      <c r="B127" s="198"/>
      <c r="C127" s="199"/>
      <c r="D127" s="200" t="s">
        <v>76</v>
      </c>
      <c r="E127" s="225" t="s">
        <v>1212</v>
      </c>
      <c r="F127" s="225" t="s">
        <v>1213</v>
      </c>
      <c r="G127" s="199"/>
      <c r="H127" s="199"/>
      <c r="I127" s="202"/>
      <c r="J127" s="226">
        <f>BK127</f>
        <v>0</v>
      </c>
      <c r="K127" s="199"/>
      <c r="L127" s="204"/>
      <c r="M127" s="205"/>
      <c r="N127" s="206"/>
      <c r="O127" s="206"/>
      <c r="P127" s="207">
        <f>SUM(P128:P129)</f>
        <v>0</v>
      </c>
      <c r="Q127" s="206"/>
      <c r="R127" s="207">
        <f>SUM(R128:R129)</f>
        <v>0.0031199999999999999</v>
      </c>
      <c r="S127" s="206"/>
      <c r="T127" s="208">
        <f>SUM(T128:T129)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9" t="s">
        <v>86</v>
      </c>
      <c r="AT127" s="210" t="s">
        <v>76</v>
      </c>
      <c r="AU127" s="210" t="s">
        <v>84</v>
      </c>
      <c r="AY127" s="209" t="s">
        <v>162</v>
      </c>
      <c r="BK127" s="211">
        <f>SUM(BK128:BK129)</f>
        <v>0</v>
      </c>
    </row>
    <row r="128" s="2" customFormat="1">
      <c r="A128" s="40"/>
      <c r="B128" s="41"/>
      <c r="C128" s="212" t="s">
        <v>209</v>
      </c>
      <c r="D128" s="212" t="s">
        <v>163</v>
      </c>
      <c r="E128" s="213" t="s">
        <v>1214</v>
      </c>
      <c r="F128" s="214" t="s">
        <v>1215</v>
      </c>
      <c r="G128" s="215" t="s">
        <v>1156</v>
      </c>
      <c r="H128" s="216">
        <v>8</v>
      </c>
      <c r="I128" s="217"/>
      <c r="J128" s="218">
        <f>ROUND(I128*H128,2)</f>
        <v>0</v>
      </c>
      <c r="K128" s="214" t="s">
        <v>1157</v>
      </c>
      <c r="L128" s="46"/>
      <c r="M128" s="219" t="s">
        <v>32</v>
      </c>
      <c r="N128" s="220" t="s">
        <v>48</v>
      </c>
      <c r="O128" s="86"/>
      <c r="P128" s="221">
        <f>O128*H128</f>
        <v>0</v>
      </c>
      <c r="Q128" s="221">
        <v>0.00038999999999999999</v>
      </c>
      <c r="R128" s="221">
        <f>Q128*H128</f>
        <v>0.0031199999999999999</v>
      </c>
      <c r="S128" s="221">
        <v>0</v>
      </c>
      <c r="T128" s="222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3" t="s">
        <v>220</v>
      </c>
      <c r="AT128" s="223" t="s">
        <v>163</v>
      </c>
      <c r="AU128" s="223" t="s">
        <v>86</v>
      </c>
      <c r="AY128" s="18" t="s">
        <v>162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8" t="s">
        <v>84</v>
      </c>
      <c r="BK128" s="224">
        <f>ROUND(I128*H128,2)</f>
        <v>0</v>
      </c>
      <c r="BL128" s="18" t="s">
        <v>220</v>
      </c>
      <c r="BM128" s="223" t="s">
        <v>1216</v>
      </c>
    </row>
    <row r="129" s="13" customFormat="1">
      <c r="A129" s="13"/>
      <c r="B129" s="237"/>
      <c r="C129" s="238"/>
      <c r="D129" s="232" t="s">
        <v>1159</v>
      </c>
      <c r="E129" s="239" t="s">
        <v>32</v>
      </c>
      <c r="F129" s="240" t="s">
        <v>1217</v>
      </c>
      <c r="G129" s="238"/>
      <c r="H129" s="241">
        <v>8</v>
      </c>
      <c r="I129" s="242"/>
      <c r="J129" s="238"/>
      <c r="K129" s="238"/>
      <c r="L129" s="243"/>
      <c r="M129" s="244"/>
      <c r="N129" s="245"/>
      <c r="O129" s="245"/>
      <c r="P129" s="245"/>
      <c r="Q129" s="245"/>
      <c r="R129" s="245"/>
      <c r="S129" s="245"/>
      <c r="T129" s="24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7" t="s">
        <v>1159</v>
      </c>
      <c r="AU129" s="247" t="s">
        <v>86</v>
      </c>
      <c r="AV129" s="13" t="s">
        <v>86</v>
      </c>
      <c r="AW129" s="13" t="s">
        <v>39</v>
      </c>
      <c r="AX129" s="13" t="s">
        <v>84</v>
      </c>
      <c r="AY129" s="247" t="s">
        <v>162</v>
      </c>
    </row>
    <row r="130" s="12" customFormat="1" ht="22.8" customHeight="1">
      <c r="A130" s="12"/>
      <c r="B130" s="198"/>
      <c r="C130" s="199"/>
      <c r="D130" s="200" t="s">
        <v>76</v>
      </c>
      <c r="E130" s="225" t="s">
        <v>1218</v>
      </c>
      <c r="F130" s="225" t="s">
        <v>1219</v>
      </c>
      <c r="G130" s="199"/>
      <c r="H130" s="199"/>
      <c r="I130" s="202"/>
      <c r="J130" s="226">
        <f>BK130</f>
        <v>0</v>
      </c>
      <c r="K130" s="199"/>
      <c r="L130" s="204"/>
      <c r="M130" s="205"/>
      <c r="N130" s="206"/>
      <c r="O130" s="206"/>
      <c r="P130" s="207">
        <f>SUM(P131:P150)</f>
        <v>0</v>
      </c>
      <c r="Q130" s="206"/>
      <c r="R130" s="207">
        <f>SUM(R131:R150)</f>
        <v>0.36150139999999997</v>
      </c>
      <c r="S130" s="206"/>
      <c r="T130" s="208">
        <f>SUM(T131:T150)</f>
        <v>0.21868799999999999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9" t="s">
        <v>86</v>
      </c>
      <c r="AT130" s="210" t="s">
        <v>76</v>
      </c>
      <c r="AU130" s="210" t="s">
        <v>84</v>
      </c>
      <c r="AY130" s="209" t="s">
        <v>162</v>
      </c>
      <c r="BK130" s="211">
        <f>SUM(BK131:BK150)</f>
        <v>0</v>
      </c>
    </row>
    <row r="131" s="2" customFormat="1">
      <c r="A131" s="40"/>
      <c r="B131" s="41"/>
      <c r="C131" s="212" t="s">
        <v>213</v>
      </c>
      <c r="D131" s="212" t="s">
        <v>163</v>
      </c>
      <c r="E131" s="213" t="s">
        <v>1220</v>
      </c>
      <c r="F131" s="214" t="s">
        <v>1221</v>
      </c>
      <c r="G131" s="215" t="s">
        <v>471</v>
      </c>
      <c r="H131" s="216">
        <v>6.5</v>
      </c>
      <c r="I131" s="217"/>
      <c r="J131" s="218">
        <f>ROUND(I131*H131,2)</f>
        <v>0</v>
      </c>
      <c r="K131" s="214" t="s">
        <v>1157</v>
      </c>
      <c r="L131" s="46"/>
      <c r="M131" s="219" t="s">
        <v>32</v>
      </c>
      <c r="N131" s="220" t="s">
        <v>48</v>
      </c>
      <c r="O131" s="86"/>
      <c r="P131" s="221">
        <f>O131*H131</f>
        <v>0</v>
      </c>
      <c r="Q131" s="221">
        <v>0.019630000000000002</v>
      </c>
      <c r="R131" s="221">
        <f>Q131*H131</f>
        <v>0.12759500000000001</v>
      </c>
      <c r="S131" s="221">
        <v>0</v>
      </c>
      <c r="T131" s="222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3" t="s">
        <v>220</v>
      </c>
      <c r="AT131" s="223" t="s">
        <v>163</v>
      </c>
      <c r="AU131" s="223" t="s">
        <v>86</v>
      </c>
      <c r="AY131" s="18" t="s">
        <v>162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8" t="s">
        <v>84</v>
      </c>
      <c r="BK131" s="224">
        <f>ROUND(I131*H131,2)</f>
        <v>0</v>
      </c>
      <c r="BL131" s="18" t="s">
        <v>220</v>
      </c>
      <c r="BM131" s="223" t="s">
        <v>1222</v>
      </c>
    </row>
    <row r="132" s="14" customFormat="1">
      <c r="A132" s="14"/>
      <c r="B132" s="248"/>
      <c r="C132" s="249"/>
      <c r="D132" s="232" t="s">
        <v>1159</v>
      </c>
      <c r="E132" s="250" t="s">
        <v>32</v>
      </c>
      <c r="F132" s="251" t="s">
        <v>1223</v>
      </c>
      <c r="G132" s="249"/>
      <c r="H132" s="250" t="s">
        <v>32</v>
      </c>
      <c r="I132" s="252"/>
      <c r="J132" s="249"/>
      <c r="K132" s="249"/>
      <c r="L132" s="253"/>
      <c r="M132" s="254"/>
      <c r="N132" s="255"/>
      <c r="O132" s="255"/>
      <c r="P132" s="255"/>
      <c r="Q132" s="255"/>
      <c r="R132" s="255"/>
      <c r="S132" s="255"/>
      <c r="T132" s="25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7" t="s">
        <v>1159</v>
      </c>
      <c r="AU132" s="257" t="s">
        <v>86</v>
      </c>
      <c r="AV132" s="14" t="s">
        <v>84</v>
      </c>
      <c r="AW132" s="14" t="s">
        <v>39</v>
      </c>
      <c r="AX132" s="14" t="s">
        <v>77</v>
      </c>
      <c r="AY132" s="257" t="s">
        <v>162</v>
      </c>
    </row>
    <row r="133" s="13" customFormat="1">
      <c r="A133" s="13"/>
      <c r="B133" s="237"/>
      <c r="C133" s="238"/>
      <c r="D133" s="232" t="s">
        <v>1159</v>
      </c>
      <c r="E133" s="239" t="s">
        <v>32</v>
      </c>
      <c r="F133" s="240" t="s">
        <v>1224</v>
      </c>
      <c r="G133" s="238"/>
      <c r="H133" s="241">
        <v>6.5</v>
      </c>
      <c r="I133" s="242"/>
      <c r="J133" s="238"/>
      <c r="K133" s="238"/>
      <c r="L133" s="243"/>
      <c r="M133" s="244"/>
      <c r="N133" s="245"/>
      <c r="O133" s="245"/>
      <c r="P133" s="245"/>
      <c r="Q133" s="245"/>
      <c r="R133" s="245"/>
      <c r="S133" s="245"/>
      <c r="T133" s="24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7" t="s">
        <v>1159</v>
      </c>
      <c r="AU133" s="247" t="s">
        <v>86</v>
      </c>
      <c r="AV133" s="13" t="s">
        <v>86</v>
      </c>
      <c r="AW133" s="13" t="s">
        <v>39</v>
      </c>
      <c r="AX133" s="13" t="s">
        <v>84</v>
      </c>
      <c r="AY133" s="247" t="s">
        <v>162</v>
      </c>
    </row>
    <row r="134" s="2" customFormat="1">
      <c r="A134" s="40"/>
      <c r="B134" s="41"/>
      <c r="C134" s="212" t="s">
        <v>8</v>
      </c>
      <c r="D134" s="212" t="s">
        <v>163</v>
      </c>
      <c r="E134" s="213" t="s">
        <v>1225</v>
      </c>
      <c r="F134" s="214" t="s">
        <v>1226</v>
      </c>
      <c r="G134" s="215" t="s">
        <v>462</v>
      </c>
      <c r="H134" s="216">
        <v>12.24</v>
      </c>
      <c r="I134" s="217"/>
      <c r="J134" s="218">
        <f>ROUND(I134*H134,2)</f>
        <v>0</v>
      </c>
      <c r="K134" s="214" t="s">
        <v>1157</v>
      </c>
      <c r="L134" s="46"/>
      <c r="M134" s="219" t="s">
        <v>32</v>
      </c>
      <c r="N134" s="220" t="s">
        <v>48</v>
      </c>
      <c r="O134" s="86"/>
      <c r="P134" s="221">
        <f>O134*H134</f>
        <v>0</v>
      </c>
      <c r="Q134" s="221">
        <v>0</v>
      </c>
      <c r="R134" s="221">
        <f>Q134*H134</f>
        <v>0</v>
      </c>
      <c r="S134" s="221">
        <v>0.0044000000000000003</v>
      </c>
      <c r="T134" s="222">
        <f>S134*H134</f>
        <v>0.053856000000000001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3" t="s">
        <v>220</v>
      </c>
      <c r="AT134" s="223" t="s">
        <v>163</v>
      </c>
      <c r="AU134" s="223" t="s">
        <v>86</v>
      </c>
      <c r="AY134" s="18" t="s">
        <v>162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18" t="s">
        <v>84</v>
      </c>
      <c r="BK134" s="224">
        <f>ROUND(I134*H134,2)</f>
        <v>0</v>
      </c>
      <c r="BL134" s="18" t="s">
        <v>220</v>
      </c>
      <c r="BM134" s="223" t="s">
        <v>1227</v>
      </c>
    </row>
    <row r="135" s="13" customFormat="1">
      <c r="A135" s="13"/>
      <c r="B135" s="237"/>
      <c r="C135" s="238"/>
      <c r="D135" s="232" t="s">
        <v>1159</v>
      </c>
      <c r="E135" s="239" t="s">
        <v>32</v>
      </c>
      <c r="F135" s="240" t="s">
        <v>1228</v>
      </c>
      <c r="G135" s="238"/>
      <c r="H135" s="241">
        <v>6.7999999999999998</v>
      </c>
      <c r="I135" s="242"/>
      <c r="J135" s="238"/>
      <c r="K135" s="238"/>
      <c r="L135" s="243"/>
      <c r="M135" s="244"/>
      <c r="N135" s="245"/>
      <c r="O135" s="245"/>
      <c r="P135" s="245"/>
      <c r="Q135" s="245"/>
      <c r="R135" s="245"/>
      <c r="S135" s="245"/>
      <c r="T135" s="24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7" t="s">
        <v>1159</v>
      </c>
      <c r="AU135" s="247" t="s">
        <v>86</v>
      </c>
      <c r="AV135" s="13" t="s">
        <v>86</v>
      </c>
      <c r="AW135" s="13" t="s">
        <v>39</v>
      </c>
      <c r="AX135" s="13" t="s">
        <v>77</v>
      </c>
      <c r="AY135" s="247" t="s">
        <v>162</v>
      </c>
    </row>
    <row r="136" s="13" customFormat="1">
      <c r="A136" s="13"/>
      <c r="B136" s="237"/>
      <c r="C136" s="238"/>
      <c r="D136" s="232" t="s">
        <v>1159</v>
      </c>
      <c r="E136" s="239" t="s">
        <v>32</v>
      </c>
      <c r="F136" s="240" t="s">
        <v>1229</v>
      </c>
      <c r="G136" s="238"/>
      <c r="H136" s="241">
        <v>5.4400000000000004</v>
      </c>
      <c r="I136" s="242"/>
      <c r="J136" s="238"/>
      <c r="K136" s="238"/>
      <c r="L136" s="243"/>
      <c r="M136" s="244"/>
      <c r="N136" s="245"/>
      <c r="O136" s="245"/>
      <c r="P136" s="245"/>
      <c r="Q136" s="245"/>
      <c r="R136" s="245"/>
      <c r="S136" s="245"/>
      <c r="T136" s="24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7" t="s">
        <v>1159</v>
      </c>
      <c r="AU136" s="247" t="s">
        <v>86</v>
      </c>
      <c r="AV136" s="13" t="s">
        <v>86</v>
      </c>
      <c r="AW136" s="13" t="s">
        <v>39</v>
      </c>
      <c r="AX136" s="13" t="s">
        <v>77</v>
      </c>
      <c r="AY136" s="247" t="s">
        <v>162</v>
      </c>
    </row>
    <row r="137" s="15" customFormat="1">
      <c r="A137" s="15"/>
      <c r="B137" s="258"/>
      <c r="C137" s="259"/>
      <c r="D137" s="232" t="s">
        <v>1159</v>
      </c>
      <c r="E137" s="260" t="s">
        <v>32</v>
      </c>
      <c r="F137" s="261" t="s">
        <v>1203</v>
      </c>
      <c r="G137" s="259"/>
      <c r="H137" s="262">
        <v>12.24</v>
      </c>
      <c r="I137" s="263"/>
      <c r="J137" s="259"/>
      <c r="K137" s="259"/>
      <c r="L137" s="264"/>
      <c r="M137" s="265"/>
      <c r="N137" s="266"/>
      <c r="O137" s="266"/>
      <c r="P137" s="266"/>
      <c r="Q137" s="266"/>
      <c r="R137" s="266"/>
      <c r="S137" s="266"/>
      <c r="T137" s="267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8" t="s">
        <v>1159</v>
      </c>
      <c r="AU137" s="268" t="s">
        <v>86</v>
      </c>
      <c r="AV137" s="15" t="s">
        <v>179</v>
      </c>
      <c r="AW137" s="15" t="s">
        <v>39</v>
      </c>
      <c r="AX137" s="15" t="s">
        <v>84</v>
      </c>
      <c r="AY137" s="268" t="s">
        <v>162</v>
      </c>
    </row>
    <row r="138" s="2" customFormat="1" ht="16.5" customHeight="1">
      <c r="A138" s="40"/>
      <c r="B138" s="41"/>
      <c r="C138" s="212" t="s">
        <v>220</v>
      </c>
      <c r="D138" s="212" t="s">
        <v>163</v>
      </c>
      <c r="E138" s="213" t="s">
        <v>1230</v>
      </c>
      <c r="F138" s="214" t="s">
        <v>1231</v>
      </c>
      <c r="G138" s="215" t="s">
        <v>462</v>
      </c>
      <c r="H138" s="216">
        <v>20.399999999999999</v>
      </c>
      <c r="I138" s="217"/>
      <c r="J138" s="218">
        <f>ROUND(I138*H138,2)</f>
        <v>0</v>
      </c>
      <c r="K138" s="214" t="s">
        <v>1157</v>
      </c>
      <c r="L138" s="46"/>
      <c r="M138" s="219" t="s">
        <v>32</v>
      </c>
      <c r="N138" s="220" t="s">
        <v>48</v>
      </c>
      <c r="O138" s="86"/>
      <c r="P138" s="221">
        <f>O138*H138</f>
        <v>0</v>
      </c>
      <c r="Q138" s="221">
        <v>0</v>
      </c>
      <c r="R138" s="221">
        <f>Q138*H138</f>
        <v>0</v>
      </c>
      <c r="S138" s="221">
        <v>0.0054400000000000004</v>
      </c>
      <c r="T138" s="222">
        <f>S138*H138</f>
        <v>0.11097600000000001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3" t="s">
        <v>220</v>
      </c>
      <c r="AT138" s="223" t="s">
        <v>163</v>
      </c>
      <c r="AU138" s="223" t="s">
        <v>86</v>
      </c>
      <c r="AY138" s="18" t="s">
        <v>162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8" t="s">
        <v>84</v>
      </c>
      <c r="BK138" s="224">
        <f>ROUND(I138*H138,2)</f>
        <v>0</v>
      </c>
      <c r="BL138" s="18" t="s">
        <v>220</v>
      </c>
      <c r="BM138" s="223" t="s">
        <v>1232</v>
      </c>
    </row>
    <row r="139" s="13" customFormat="1">
      <c r="A139" s="13"/>
      <c r="B139" s="237"/>
      <c r="C139" s="238"/>
      <c r="D139" s="232" t="s">
        <v>1159</v>
      </c>
      <c r="E139" s="239" t="s">
        <v>32</v>
      </c>
      <c r="F139" s="240" t="s">
        <v>1233</v>
      </c>
      <c r="G139" s="238"/>
      <c r="H139" s="241">
        <v>13.6</v>
      </c>
      <c r="I139" s="242"/>
      <c r="J139" s="238"/>
      <c r="K139" s="238"/>
      <c r="L139" s="243"/>
      <c r="M139" s="244"/>
      <c r="N139" s="245"/>
      <c r="O139" s="245"/>
      <c r="P139" s="245"/>
      <c r="Q139" s="245"/>
      <c r="R139" s="245"/>
      <c r="S139" s="245"/>
      <c r="T139" s="24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7" t="s">
        <v>1159</v>
      </c>
      <c r="AU139" s="247" t="s">
        <v>86</v>
      </c>
      <c r="AV139" s="13" t="s">
        <v>86</v>
      </c>
      <c r="AW139" s="13" t="s">
        <v>39</v>
      </c>
      <c r="AX139" s="13" t="s">
        <v>77</v>
      </c>
      <c r="AY139" s="247" t="s">
        <v>162</v>
      </c>
    </row>
    <row r="140" s="13" customFormat="1">
      <c r="A140" s="13"/>
      <c r="B140" s="237"/>
      <c r="C140" s="238"/>
      <c r="D140" s="232" t="s">
        <v>1159</v>
      </c>
      <c r="E140" s="239" t="s">
        <v>32</v>
      </c>
      <c r="F140" s="240" t="s">
        <v>1234</v>
      </c>
      <c r="G140" s="238"/>
      <c r="H140" s="241">
        <v>6.7999999999999998</v>
      </c>
      <c r="I140" s="242"/>
      <c r="J140" s="238"/>
      <c r="K140" s="238"/>
      <c r="L140" s="243"/>
      <c r="M140" s="244"/>
      <c r="N140" s="245"/>
      <c r="O140" s="245"/>
      <c r="P140" s="245"/>
      <c r="Q140" s="245"/>
      <c r="R140" s="245"/>
      <c r="S140" s="245"/>
      <c r="T140" s="24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7" t="s">
        <v>1159</v>
      </c>
      <c r="AU140" s="247" t="s">
        <v>86</v>
      </c>
      <c r="AV140" s="13" t="s">
        <v>86</v>
      </c>
      <c r="AW140" s="13" t="s">
        <v>39</v>
      </c>
      <c r="AX140" s="13" t="s">
        <v>77</v>
      </c>
      <c r="AY140" s="247" t="s">
        <v>162</v>
      </c>
    </row>
    <row r="141" s="15" customFormat="1">
      <c r="A141" s="15"/>
      <c r="B141" s="258"/>
      <c r="C141" s="259"/>
      <c r="D141" s="232" t="s">
        <v>1159</v>
      </c>
      <c r="E141" s="260" t="s">
        <v>32</v>
      </c>
      <c r="F141" s="261" t="s">
        <v>1203</v>
      </c>
      <c r="G141" s="259"/>
      <c r="H141" s="262">
        <v>20.399999999999999</v>
      </c>
      <c r="I141" s="263"/>
      <c r="J141" s="259"/>
      <c r="K141" s="259"/>
      <c r="L141" s="264"/>
      <c r="M141" s="265"/>
      <c r="N141" s="266"/>
      <c r="O141" s="266"/>
      <c r="P141" s="266"/>
      <c r="Q141" s="266"/>
      <c r="R141" s="266"/>
      <c r="S141" s="266"/>
      <c r="T141" s="267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8" t="s">
        <v>1159</v>
      </c>
      <c r="AU141" s="268" t="s">
        <v>86</v>
      </c>
      <c r="AV141" s="15" t="s">
        <v>179</v>
      </c>
      <c r="AW141" s="15" t="s">
        <v>39</v>
      </c>
      <c r="AX141" s="15" t="s">
        <v>84</v>
      </c>
      <c r="AY141" s="268" t="s">
        <v>162</v>
      </c>
    </row>
    <row r="142" s="2" customFormat="1" ht="21.75" customHeight="1">
      <c r="A142" s="40"/>
      <c r="B142" s="41"/>
      <c r="C142" s="212" t="s">
        <v>222</v>
      </c>
      <c r="D142" s="212" t="s">
        <v>163</v>
      </c>
      <c r="E142" s="213" t="s">
        <v>1235</v>
      </c>
      <c r="F142" s="214" t="s">
        <v>1236</v>
      </c>
      <c r="G142" s="215" t="s">
        <v>462</v>
      </c>
      <c r="H142" s="216">
        <v>12.24</v>
      </c>
      <c r="I142" s="217"/>
      <c r="J142" s="218">
        <f>ROUND(I142*H142,2)</f>
        <v>0</v>
      </c>
      <c r="K142" s="214" t="s">
        <v>1157</v>
      </c>
      <c r="L142" s="46"/>
      <c r="M142" s="219" t="s">
        <v>32</v>
      </c>
      <c r="N142" s="220" t="s">
        <v>48</v>
      </c>
      <c r="O142" s="86"/>
      <c r="P142" s="221">
        <f>O142*H142</f>
        <v>0</v>
      </c>
      <c r="Q142" s="221">
        <v>0</v>
      </c>
      <c r="R142" s="221">
        <f>Q142*H142</f>
        <v>0</v>
      </c>
      <c r="S142" s="221">
        <v>0.0044000000000000003</v>
      </c>
      <c r="T142" s="222">
        <f>S142*H142</f>
        <v>0.053856000000000001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3" t="s">
        <v>220</v>
      </c>
      <c r="AT142" s="223" t="s">
        <v>163</v>
      </c>
      <c r="AU142" s="223" t="s">
        <v>86</v>
      </c>
      <c r="AY142" s="18" t="s">
        <v>162</v>
      </c>
      <c r="BE142" s="224">
        <f>IF(N142="základní",J142,0)</f>
        <v>0</v>
      </c>
      <c r="BF142" s="224">
        <f>IF(N142="snížená",J142,0)</f>
        <v>0</v>
      </c>
      <c r="BG142" s="224">
        <f>IF(N142="zákl. přenesená",J142,0)</f>
        <v>0</v>
      </c>
      <c r="BH142" s="224">
        <f>IF(N142="sníž. přenesená",J142,0)</f>
        <v>0</v>
      </c>
      <c r="BI142" s="224">
        <f>IF(N142="nulová",J142,0)</f>
        <v>0</v>
      </c>
      <c r="BJ142" s="18" t="s">
        <v>84</v>
      </c>
      <c r="BK142" s="224">
        <f>ROUND(I142*H142,2)</f>
        <v>0</v>
      </c>
      <c r="BL142" s="18" t="s">
        <v>220</v>
      </c>
      <c r="BM142" s="223" t="s">
        <v>1237</v>
      </c>
    </row>
    <row r="143" s="13" customFormat="1">
      <c r="A143" s="13"/>
      <c r="B143" s="237"/>
      <c r="C143" s="238"/>
      <c r="D143" s="232" t="s">
        <v>1159</v>
      </c>
      <c r="E143" s="239" t="s">
        <v>32</v>
      </c>
      <c r="F143" s="240" t="s">
        <v>1228</v>
      </c>
      <c r="G143" s="238"/>
      <c r="H143" s="241">
        <v>6.7999999999999998</v>
      </c>
      <c r="I143" s="242"/>
      <c r="J143" s="238"/>
      <c r="K143" s="238"/>
      <c r="L143" s="243"/>
      <c r="M143" s="244"/>
      <c r="N143" s="245"/>
      <c r="O143" s="245"/>
      <c r="P143" s="245"/>
      <c r="Q143" s="245"/>
      <c r="R143" s="245"/>
      <c r="S143" s="245"/>
      <c r="T143" s="24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7" t="s">
        <v>1159</v>
      </c>
      <c r="AU143" s="247" t="s">
        <v>86</v>
      </c>
      <c r="AV143" s="13" t="s">
        <v>86</v>
      </c>
      <c r="AW143" s="13" t="s">
        <v>39</v>
      </c>
      <c r="AX143" s="13" t="s">
        <v>77</v>
      </c>
      <c r="AY143" s="247" t="s">
        <v>162</v>
      </c>
    </row>
    <row r="144" s="13" customFormat="1">
      <c r="A144" s="13"/>
      <c r="B144" s="237"/>
      <c r="C144" s="238"/>
      <c r="D144" s="232" t="s">
        <v>1159</v>
      </c>
      <c r="E144" s="239" t="s">
        <v>32</v>
      </c>
      <c r="F144" s="240" t="s">
        <v>1229</v>
      </c>
      <c r="G144" s="238"/>
      <c r="H144" s="241">
        <v>5.4400000000000004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7" t="s">
        <v>1159</v>
      </c>
      <c r="AU144" s="247" t="s">
        <v>86</v>
      </c>
      <c r="AV144" s="13" t="s">
        <v>86</v>
      </c>
      <c r="AW144" s="13" t="s">
        <v>39</v>
      </c>
      <c r="AX144" s="13" t="s">
        <v>77</v>
      </c>
      <c r="AY144" s="247" t="s">
        <v>162</v>
      </c>
    </row>
    <row r="145" s="15" customFormat="1">
      <c r="A145" s="15"/>
      <c r="B145" s="258"/>
      <c r="C145" s="259"/>
      <c r="D145" s="232" t="s">
        <v>1159</v>
      </c>
      <c r="E145" s="260" t="s">
        <v>32</v>
      </c>
      <c r="F145" s="261" t="s">
        <v>1203</v>
      </c>
      <c r="G145" s="259"/>
      <c r="H145" s="262">
        <v>12.24</v>
      </c>
      <c r="I145" s="263"/>
      <c r="J145" s="259"/>
      <c r="K145" s="259"/>
      <c r="L145" s="264"/>
      <c r="M145" s="265"/>
      <c r="N145" s="266"/>
      <c r="O145" s="266"/>
      <c r="P145" s="266"/>
      <c r="Q145" s="266"/>
      <c r="R145" s="266"/>
      <c r="S145" s="266"/>
      <c r="T145" s="267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8" t="s">
        <v>1159</v>
      </c>
      <c r="AU145" s="268" t="s">
        <v>86</v>
      </c>
      <c r="AV145" s="15" t="s">
        <v>179</v>
      </c>
      <c r="AW145" s="15" t="s">
        <v>39</v>
      </c>
      <c r="AX145" s="15" t="s">
        <v>84</v>
      </c>
      <c r="AY145" s="268" t="s">
        <v>162</v>
      </c>
    </row>
    <row r="146" s="2" customFormat="1" ht="16.5" customHeight="1">
      <c r="A146" s="40"/>
      <c r="B146" s="41"/>
      <c r="C146" s="212" t="s">
        <v>226</v>
      </c>
      <c r="D146" s="212" t="s">
        <v>163</v>
      </c>
      <c r="E146" s="213" t="s">
        <v>1238</v>
      </c>
      <c r="F146" s="214" t="s">
        <v>1239</v>
      </c>
      <c r="G146" s="215" t="s">
        <v>471</v>
      </c>
      <c r="H146" s="216">
        <v>12.24</v>
      </c>
      <c r="I146" s="217"/>
      <c r="J146" s="218">
        <f>ROUND(I146*H146,2)</f>
        <v>0</v>
      </c>
      <c r="K146" s="214" t="s">
        <v>1187</v>
      </c>
      <c r="L146" s="46"/>
      <c r="M146" s="219" t="s">
        <v>32</v>
      </c>
      <c r="N146" s="220" t="s">
        <v>48</v>
      </c>
      <c r="O146" s="86"/>
      <c r="P146" s="221">
        <f>O146*H146</f>
        <v>0</v>
      </c>
      <c r="Q146" s="221">
        <v>0.019109999999999999</v>
      </c>
      <c r="R146" s="221">
        <f>Q146*H146</f>
        <v>0.23390639999999999</v>
      </c>
      <c r="S146" s="221">
        <v>0</v>
      </c>
      <c r="T146" s="222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3" t="s">
        <v>220</v>
      </c>
      <c r="AT146" s="223" t="s">
        <v>163</v>
      </c>
      <c r="AU146" s="223" t="s">
        <v>86</v>
      </c>
      <c r="AY146" s="18" t="s">
        <v>162</v>
      </c>
      <c r="BE146" s="224">
        <f>IF(N146="základní",J146,0)</f>
        <v>0</v>
      </c>
      <c r="BF146" s="224">
        <f>IF(N146="snížená",J146,0)</f>
        <v>0</v>
      </c>
      <c r="BG146" s="224">
        <f>IF(N146="zákl. přenesená",J146,0)</f>
        <v>0</v>
      </c>
      <c r="BH146" s="224">
        <f>IF(N146="sníž. přenesená",J146,0)</f>
        <v>0</v>
      </c>
      <c r="BI146" s="224">
        <f>IF(N146="nulová",J146,0)</f>
        <v>0</v>
      </c>
      <c r="BJ146" s="18" t="s">
        <v>84</v>
      </c>
      <c r="BK146" s="224">
        <f>ROUND(I146*H146,2)</f>
        <v>0</v>
      </c>
      <c r="BL146" s="18" t="s">
        <v>220</v>
      </c>
      <c r="BM146" s="223" t="s">
        <v>1240</v>
      </c>
    </row>
    <row r="147" s="13" customFormat="1">
      <c r="A147" s="13"/>
      <c r="B147" s="237"/>
      <c r="C147" s="238"/>
      <c r="D147" s="232" t="s">
        <v>1159</v>
      </c>
      <c r="E147" s="239" t="s">
        <v>32</v>
      </c>
      <c r="F147" s="240" t="s">
        <v>1228</v>
      </c>
      <c r="G147" s="238"/>
      <c r="H147" s="241">
        <v>6.7999999999999998</v>
      </c>
      <c r="I147" s="242"/>
      <c r="J147" s="238"/>
      <c r="K147" s="238"/>
      <c r="L147" s="243"/>
      <c r="M147" s="244"/>
      <c r="N147" s="245"/>
      <c r="O147" s="245"/>
      <c r="P147" s="245"/>
      <c r="Q147" s="245"/>
      <c r="R147" s="245"/>
      <c r="S147" s="245"/>
      <c r="T147" s="24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7" t="s">
        <v>1159</v>
      </c>
      <c r="AU147" s="247" t="s">
        <v>86</v>
      </c>
      <c r="AV147" s="13" t="s">
        <v>86</v>
      </c>
      <c r="AW147" s="13" t="s">
        <v>39</v>
      </c>
      <c r="AX147" s="13" t="s">
        <v>77</v>
      </c>
      <c r="AY147" s="247" t="s">
        <v>162</v>
      </c>
    </row>
    <row r="148" s="13" customFormat="1">
      <c r="A148" s="13"/>
      <c r="B148" s="237"/>
      <c r="C148" s="238"/>
      <c r="D148" s="232" t="s">
        <v>1159</v>
      </c>
      <c r="E148" s="239" t="s">
        <v>32</v>
      </c>
      <c r="F148" s="240" t="s">
        <v>1229</v>
      </c>
      <c r="G148" s="238"/>
      <c r="H148" s="241">
        <v>5.4400000000000004</v>
      </c>
      <c r="I148" s="242"/>
      <c r="J148" s="238"/>
      <c r="K148" s="238"/>
      <c r="L148" s="243"/>
      <c r="M148" s="244"/>
      <c r="N148" s="245"/>
      <c r="O148" s="245"/>
      <c r="P148" s="245"/>
      <c r="Q148" s="245"/>
      <c r="R148" s="245"/>
      <c r="S148" s="245"/>
      <c r="T148" s="24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7" t="s">
        <v>1159</v>
      </c>
      <c r="AU148" s="247" t="s">
        <v>86</v>
      </c>
      <c r="AV148" s="13" t="s">
        <v>86</v>
      </c>
      <c r="AW148" s="13" t="s">
        <v>39</v>
      </c>
      <c r="AX148" s="13" t="s">
        <v>77</v>
      </c>
      <c r="AY148" s="247" t="s">
        <v>162</v>
      </c>
    </row>
    <row r="149" s="15" customFormat="1">
      <c r="A149" s="15"/>
      <c r="B149" s="258"/>
      <c r="C149" s="259"/>
      <c r="D149" s="232" t="s">
        <v>1159</v>
      </c>
      <c r="E149" s="260" t="s">
        <v>32</v>
      </c>
      <c r="F149" s="261" t="s">
        <v>1203</v>
      </c>
      <c r="G149" s="259"/>
      <c r="H149" s="262">
        <v>12.24</v>
      </c>
      <c r="I149" s="263"/>
      <c r="J149" s="259"/>
      <c r="K149" s="259"/>
      <c r="L149" s="264"/>
      <c r="M149" s="265"/>
      <c r="N149" s="266"/>
      <c r="O149" s="266"/>
      <c r="P149" s="266"/>
      <c r="Q149" s="266"/>
      <c r="R149" s="266"/>
      <c r="S149" s="266"/>
      <c r="T149" s="267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8" t="s">
        <v>1159</v>
      </c>
      <c r="AU149" s="268" t="s">
        <v>86</v>
      </c>
      <c r="AV149" s="15" t="s">
        <v>179</v>
      </c>
      <c r="AW149" s="15" t="s">
        <v>39</v>
      </c>
      <c r="AX149" s="15" t="s">
        <v>84</v>
      </c>
      <c r="AY149" s="268" t="s">
        <v>162</v>
      </c>
    </row>
    <row r="150" s="2" customFormat="1">
      <c r="A150" s="40"/>
      <c r="B150" s="41"/>
      <c r="C150" s="212" t="s">
        <v>230</v>
      </c>
      <c r="D150" s="212" t="s">
        <v>163</v>
      </c>
      <c r="E150" s="213" t="s">
        <v>1241</v>
      </c>
      <c r="F150" s="214" t="s">
        <v>1242</v>
      </c>
      <c r="G150" s="215" t="s">
        <v>936</v>
      </c>
      <c r="H150" s="216">
        <v>0.36199999999999999</v>
      </c>
      <c r="I150" s="217"/>
      <c r="J150" s="218">
        <f>ROUND(I150*H150,2)</f>
        <v>0</v>
      </c>
      <c r="K150" s="214" t="s">
        <v>1157</v>
      </c>
      <c r="L150" s="46"/>
      <c r="M150" s="219" t="s">
        <v>32</v>
      </c>
      <c r="N150" s="220" t="s">
        <v>48</v>
      </c>
      <c r="O150" s="86"/>
      <c r="P150" s="221">
        <f>O150*H150</f>
        <v>0</v>
      </c>
      <c r="Q150" s="221">
        <v>0</v>
      </c>
      <c r="R150" s="221">
        <f>Q150*H150</f>
        <v>0</v>
      </c>
      <c r="S150" s="221">
        <v>0</v>
      </c>
      <c r="T150" s="222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3" t="s">
        <v>220</v>
      </c>
      <c r="AT150" s="223" t="s">
        <v>163</v>
      </c>
      <c r="AU150" s="223" t="s">
        <v>86</v>
      </c>
      <c r="AY150" s="18" t="s">
        <v>162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8" t="s">
        <v>84</v>
      </c>
      <c r="BK150" s="224">
        <f>ROUND(I150*H150,2)</f>
        <v>0</v>
      </c>
      <c r="BL150" s="18" t="s">
        <v>220</v>
      </c>
      <c r="BM150" s="223" t="s">
        <v>1243</v>
      </c>
    </row>
    <row r="151" s="12" customFormat="1" ht="22.8" customHeight="1">
      <c r="A151" s="12"/>
      <c r="B151" s="198"/>
      <c r="C151" s="199"/>
      <c r="D151" s="200" t="s">
        <v>76</v>
      </c>
      <c r="E151" s="225" t="s">
        <v>1244</v>
      </c>
      <c r="F151" s="225" t="s">
        <v>1245</v>
      </c>
      <c r="G151" s="199"/>
      <c r="H151" s="199"/>
      <c r="I151" s="202"/>
      <c r="J151" s="226">
        <f>BK151</f>
        <v>0</v>
      </c>
      <c r="K151" s="199"/>
      <c r="L151" s="204"/>
      <c r="M151" s="205"/>
      <c r="N151" s="206"/>
      <c r="O151" s="206"/>
      <c r="P151" s="207">
        <f>SUM(P152:P166)</f>
        <v>0</v>
      </c>
      <c r="Q151" s="206"/>
      <c r="R151" s="207">
        <f>SUM(R152:R166)</f>
        <v>6.9675900000000004</v>
      </c>
      <c r="S151" s="206"/>
      <c r="T151" s="208">
        <f>SUM(T152:T166)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9" t="s">
        <v>86</v>
      </c>
      <c r="AT151" s="210" t="s">
        <v>76</v>
      </c>
      <c r="AU151" s="210" t="s">
        <v>84</v>
      </c>
      <c r="AY151" s="209" t="s">
        <v>162</v>
      </c>
      <c r="BK151" s="211">
        <f>SUM(BK152:BK166)</f>
        <v>0</v>
      </c>
    </row>
    <row r="152" s="2" customFormat="1" ht="33" customHeight="1">
      <c r="A152" s="40"/>
      <c r="B152" s="41"/>
      <c r="C152" s="212" t="s">
        <v>233</v>
      </c>
      <c r="D152" s="212" t="s">
        <v>163</v>
      </c>
      <c r="E152" s="213" t="s">
        <v>1246</v>
      </c>
      <c r="F152" s="214" t="s">
        <v>1247</v>
      </c>
      <c r="G152" s="215" t="s">
        <v>471</v>
      </c>
      <c r="H152" s="216">
        <v>102</v>
      </c>
      <c r="I152" s="217"/>
      <c r="J152" s="218">
        <f>ROUND(I152*H152,2)</f>
        <v>0</v>
      </c>
      <c r="K152" s="214" t="s">
        <v>1157</v>
      </c>
      <c r="L152" s="46"/>
      <c r="M152" s="219" t="s">
        <v>32</v>
      </c>
      <c r="N152" s="220" t="s">
        <v>48</v>
      </c>
      <c r="O152" s="86"/>
      <c r="P152" s="221">
        <f>O152*H152</f>
        <v>0</v>
      </c>
      <c r="Q152" s="221">
        <v>0.02547</v>
      </c>
      <c r="R152" s="221">
        <f>Q152*H152</f>
        <v>2.5979399999999999</v>
      </c>
      <c r="S152" s="221">
        <v>0</v>
      </c>
      <c r="T152" s="222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3" t="s">
        <v>220</v>
      </c>
      <c r="AT152" s="223" t="s">
        <v>163</v>
      </c>
      <c r="AU152" s="223" t="s">
        <v>86</v>
      </c>
      <c r="AY152" s="18" t="s">
        <v>162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8" t="s">
        <v>84</v>
      </c>
      <c r="BK152" s="224">
        <f>ROUND(I152*H152,2)</f>
        <v>0</v>
      </c>
      <c r="BL152" s="18" t="s">
        <v>220</v>
      </c>
      <c r="BM152" s="223" t="s">
        <v>1248</v>
      </c>
    </row>
    <row r="153" s="13" customFormat="1">
      <c r="A153" s="13"/>
      <c r="B153" s="237"/>
      <c r="C153" s="238"/>
      <c r="D153" s="232" t="s">
        <v>1159</v>
      </c>
      <c r="E153" s="239" t="s">
        <v>32</v>
      </c>
      <c r="F153" s="240" t="s">
        <v>1249</v>
      </c>
      <c r="G153" s="238"/>
      <c r="H153" s="241">
        <v>102</v>
      </c>
      <c r="I153" s="242"/>
      <c r="J153" s="238"/>
      <c r="K153" s="238"/>
      <c r="L153" s="243"/>
      <c r="M153" s="244"/>
      <c r="N153" s="245"/>
      <c r="O153" s="245"/>
      <c r="P153" s="245"/>
      <c r="Q153" s="245"/>
      <c r="R153" s="245"/>
      <c r="S153" s="245"/>
      <c r="T153" s="24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7" t="s">
        <v>1159</v>
      </c>
      <c r="AU153" s="247" t="s">
        <v>86</v>
      </c>
      <c r="AV153" s="13" t="s">
        <v>86</v>
      </c>
      <c r="AW153" s="13" t="s">
        <v>39</v>
      </c>
      <c r="AX153" s="13" t="s">
        <v>84</v>
      </c>
      <c r="AY153" s="247" t="s">
        <v>162</v>
      </c>
    </row>
    <row r="154" s="2" customFormat="1" ht="33" customHeight="1">
      <c r="A154" s="40"/>
      <c r="B154" s="41"/>
      <c r="C154" s="212" t="s">
        <v>7</v>
      </c>
      <c r="D154" s="212" t="s">
        <v>163</v>
      </c>
      <c r="E154" s="213" t="s">
        <v>1250</v>
      </c>
      <c r="F154" s="214" t="s">
        <v>1251</v>
      </c>
      <c r="G154" s="215" t="s">
        <v>471</v>
      </c>
      <c r="H154" s="216">
        <v>144</v>
      </c>
      <c r="I154" s="217"/>
      <c r="J154" s="218">
        <f>ROUND(I154*H154,2)</f>
        <v>0</v>
      </c>
      <c r="K154" s="214" t="s">
        <v>1157</v>
      </c>
      <c r="L154" s="46"/>
      <c r="M154" s="219" t="s">
        <v>32</v>
      </c>
      <c r="N154" s="220" t="s">
        <v>48</v>
      </c>
      <c r="O154" s="86"/>
      <c r="P154" s="221">
        <f>O154*H154</f>
        <v>0</v>
      </c>
      <c r="Q154" s="221">
        <v>0.02614</v>
      </c>
      <c r="R154" s="221">
        <f>Q154*H154</f>
        <v>3.76416</v>
      </c>
      <c r="S154" s="221">
        <v>0</v>
      </c>
      <c r="T154" s="222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3" t="s">
        <v>220</v>
      </c>
      <c r="AT154" s="223" t="s">
        <v>163</v>
      </c>
      <c r="AU154" s="223" t="s">
        <v>86</v>
      </c>
      <c r="AY154" s="18" t="s">
        <v>162</v>
      </c>
      <c r="BE154" s="224">
        <f>IF(N154="základní",J154,0)</f>
        <v>0</v>
      </c>
      <c r="BF154" s="224">
        <f>IF(N154="snížená",J154,0)</f>
        <v>0</v>
      </c>
      <c r="BG154" s="224">
        <f>IF(N154="zákl. přenesená",J154,0)</f>
        <v>0</v>
      </c>
      <c r="BH154" s="224">
        <f>IF(N154="sníž. přenesená",J154,0)</f>
        <v>0</v>
      </c>
      <c r="BI154" s="224">
        <f>IF(N154="nulová",J154,0)</f>
        <v>0</v>
      </c>
      <c r="BJ154" s="18" t="s">
        <v>84</v>
      </c>
      <c r="BK154" s="224">
        <f>ROUND(I154*H154,2)</f>
        <v>0</v>
      </c>
      <c r="BL154" s="18" t="s">
        <v>220</v>
      </c>
      <c r="BM154" s="223" t="s">
        <v>1252</v>
      </c>
    </row>
    <row r="155" s="13" customFormat="1">
      <c r="A155" s="13"/>
      <c r="B155" s="237"/>
      <c r="C155" s="238"/>
      <c r="D155" s="232" t="s">
        <v>1159</v>
      </c>
      <c r="E155" s="239" t="s">
        <v>32</v>
      </c>
      <c r="F155" s="240" t="s">
        <v>1253</v>
      </c>
      <c r="G155" s="238"/>
      <c r="H155" s="241">
        <v>144</v>
      </c>
      <c r="I155" s="242"/>
      <c r="J155" s="238"/>
      <c r="K155" s="238"/>
      <c r="L155" s="243"/>
      <c r="M155" s="244"/>
      <c r="N155" s="245"/>
      <c r="O155" s="245"/>
      <c r="P155" s="245"/>
      <c r="Q155" s="245"/>
      <c r="R155" s="245"/>
      <c r="S155" s="245"/>
      <c r="T155" s="24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7" t="s">
        <v>1159</v>
      </c>
      <c r="AU155" s="247" t="s">
        <v>86</v>
      </c>
      <c r="AV155" s="13" t="s">
        <v>86</v>
      </c>
      <c r="AW155" s="13" t="s">
        <v>39</v>
      </c>
      <c r="AX155" s="13" t="s">
        <v>84</v>
      </c>
      <c r="AY155" s="247" t="s">
        <v>162</v>
      </c>
    </row>
    <row r="156" s="2" customFormat="1">
      <c r="A156" s="40"/>
      <c r="B156" s="41"/>
      <c r="C156" s="212" t="s">
        <v>239</v>
      </c>
      <c r="D156" s="212" t="s">
        <v>163</v>
      </c>
      <c r="E156" s="213" t="s">
        <v>1254</v>
      </c>
      <c r="F156" s="214" t="s">
        <v>1255</v>
      </c>
      <c r="G156" s="215" t="s">
        <v>1156</v>
      </c>
      <c r="H156" s="216">
        <v>48</v>
      </c>
      <c r="I156" s="217"/>
      <c r="J156" s="218">
        <f>ROUND(I156*H156,2)</f>
        <v>0</v>
      </c>
      <c r="K156" s="214" t="s">
        <v>1157</v>
      </c>
      <c r="L156" s="46"/>
      <c r="M156" s="219" t="s">
        <v>32</v>
      </c>
      <c r="N156" s="220" t="s">
        <v>48</v>
      </c>
      <c r="O156" s="86"/>
      <c r="P156" s="221">
        <f>O156*H156</f>
        <v>0</v>
      </c>
      <c r="Q156" s="221">
        <v>3.0000000000000001E-05</v>
      </c>
      <c r="R156" s="221">
        <f>Q156*H156</f>
        <v>0.0014400000000000001</v>
      </c>
      <c r="S156" s="221">
        <v>0</v>
      </c>
      <c r="T156" s="222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3" t="s">
        <v>220</v>
      </c>
      <c r="AT156" s="223" t="s">
        <v>163</v>
      </c>
      <c r="AU156" s="223" t="s">
        <v>86</v>
      </c>
      <c r="AY156" s="18" t="s">
        <v>162</v>
      </c>
      <c r="BE156" s="224">
        <f>IF(N156="základní",J156,0)</f>
        <v>0</v>
      </c>
      <c r="BF156" s="224">
        <f>IF(N156="snížená",J156,0)</f>
        <v>0</v>
      </c>
      <c r="BG156" s="224">
        <f>IF(N156="zákl. přenesená",J156,0)</f>
        <v>0</v>
      </c>
      <c r="BH156" s="224">
        <f>IF(N156="sníž. přenesená",J156,0)</f>
        <v>0</v>
      </c>
      <c r="BI156" s="224">
        <f>IF(N156="nulová",J156,0)</f>
        <v>0</v>
      </c>
      <c r="BJ156" s="18" t="s">
        <v>84</v>
      </c>
      <c r="BK156" s="224">
        <f>ROUND(I156*H156,2)</f>
        <v>0</v>
      </c>
      <c r="BL156" s="18" t="s">
        <v>220</v>
      </c>
      <c r="BM156" s="223" t="s">
        <v>1256</v>
      </c>
    </row>
    <row r="157" s="13" customFormat="1">
      <c r="A157" s="13"/>
      <c r="B157" s="237"/>
      <c r="C157" s="238"/>
      <c r="D157" s="232" t="s">
        <v>1159</v>
      </c>
      <c r="E157" s="239" t="s">
        <v>32</v>
      </c>
      <c r="F157" s="240" t="s">
        <v>1257</v>
      </c>
      <c r="G157" s="238"/>
      <c r="H157" s="241">
        <v>48</v>
      </c>
      <c r="I157" s="242"/>
      <c r="J157" s="238"/>
      <c r="K157" s="238"/>
      <c r="L157" s="243"/>
      <c r="M157" s="244"/>
      <c r="N157" s="245"/>
      <c r="O157" s="245"/>
      <c r="P157" s="245"/>
      <c r="Q157" s="245"/>
      <c r="R157" s="245"/>
      <c r="S157" s="245"/>
      <c r="T157" s="24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7" t="s">
        <v>1159</v>
      </c>
      <c r="AU157" s="247" t="s">
        <v>86</v>
      </c>
      <c r="AV157" s="13" t="s">
        <v>86</v>
      </c>
      <c r="AW157" s="13" t="s">
        <v>39</v>
      </c>
      <c r="AX157" s="13" t="s">
        <v>84</v>
      </c>
      <c r="AY157" s="247" t="s">
        <v>162</v>
      </c>
    </row>
    <row r="158" s="2" customFormat="1" ht="16.5" customHeight="1">
      <c r="A158" s="40"/>
      <c r="B158" s="41"/>
      <c r="C158" s="269" t="s">
        <v>243</v>
      </c>
      <c r="D158" s="269" t="s">
        <v>1204</v>
      </c>
      <c r="E158" s="270" t="s">
        <v>1258</v>
      </c>
      <c r="F158" s="271" t="s">
        <v>1259</v>
      </c>
      <c r="G158" s="272" t="s">
        <v>1156</v>
      </c>
      <c r="H158" s="273">
        <v>48</v>
      </c>
      <c r="I158" s="274"/>
      <c r="J158" s="275">
        <f>ROUND(I158*H158,2)</f>
        <v>0</v>
      </c>
      <c r="K158" s="271" t="s">
        <v>1157</v>
      </c>
      <c r="L158" s="276"/>
      <c r="M158" s="277" t="s">
        <v>32</v>
      </c>
      <c r="N158" s="278" t="s">
        <v>48</v>
      </c>
      <c r="O158" s="86"/>
      <c r="P158" s="221">
        <f>O158*H158</f>
        <v>0</v>
      </c>
      <c r="Q158" s="221">
        <v>0.0074999999999999997</v>
      </c>
      <c r="R158" s="221">
        <f>Q158*H158</f>
        <v>0.35999999999999999</v>
      </c>
      <c r="S158" s="221">
        <v>0</v>
      </c>
      <c r="T158" s="222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3" t="s">
        <v>274</v>
      </c>
      <c r="AT158" s="223" t="s">
        <v>1204</v>
      </c>
      <c r="AU158" s="223" t="s">
        <v>86</v>
      </c>
      <c r="AY158" s="18" t="s">
        <v>162</v>
      </c>
      <c r="BE158" s="224">
        <f>IF(N158="základní",J158,0)</f>
        <v>0</v>
      </c>
      <c r="BF158" s="224">
        <f>IF(N158="snížená",J158,0)</f>
        <v>0</v>
      </c>
      <c r="BG158" s="224">
        <f>IF(N158="zákl. přenesená",J158,0)</f>
        <v>0</v>
      </c>
      <c r="BH158" s="224">
        <f>IF(N158="sníž. přenesená",J158,0)</f>
        <v>0</v>
      </c>
      <c r="BI158" s="224">
        <f>IF(N158="nulová",J158,0)</f>
        <v>0</v>
      </c>
      <c r="BJ158" s="18" t="s">
        <v>84</v>
      </c>
      <c r="BK158" s="224">
        <f>ROUND(I158*H158,2)</f>
        <v>0</v>
      </c>
      <c r="BL158" s="18" t="s">
        <v>220</v>
      </c>
      <c r="BM158" s="223" t="s">
        <v>1260</v>
      </c>
    </row>
    <row r="159" s="2" customFormat="1">
      <c r="A159" s="40"/>
      <c r="B159" s="41"/>
      <c r="C159" s="212" t="s">
        <v>245</v>
      </c>
      <c r="D159" s="212" t="s">
        <v>163</v>
      </c>
      <c r="E159" s="213" t="s">
        <v>1261</v>
      </c>
      <c r="F159" s="214" t="s">
        <v>1262</v>
      </c>
      <c r="G159" s="215" t="s">
        <v>471</v>
      </c>
      <c r="H159" s="216">
        <v>100</v>
      </c>
      <c r="I159" s="217"/>
      <c r="J159" s="218">
        <f>ROUND(I159*H159,2)</f>
        <v>0</v>
      </c>
      <c r="K159" s="214" t="s">
        <v>1157</v>
      </c>
      <c r="L159" s="46"/>
      <c r="M159" s="219" t="s">
        <v>32</v>
      </c>
      <c r="N159" s="220" t="s">
        <v>48</v>
      </c>
      <c r="O159" s="86"/>
      <c r="P159" s="221">
        <f>O159*H159</f>
        <v>0</v>
      </c>
      <c r="Q159" s="221">
        <v>0.00117</v>
      </c>
      <c r="R159" s="221">
        <f>Q159*H159</f>
        <v>0.11700000000000001</v>
      </c>
      <c r="S159" s="221">
        <v>0</v>
      </c>
      <c r="T159" s="222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3" t="s">
        <v>220</v>
      </c>
      <c r="AT159" s="223" t="s">
        <v>163</v>
      </c>
      <c r="AU159" s="223" t="s">
        <v>86</v>
      </c>
      <c r="AY159" s="18" t="s">
        <v>162</v>
      </c>
      <c r="BE159" s="224">
        <f>IF(N159="základní",J159,0)</f>
        <v>0</v>
      </c>
      <c r="BF159" s="224">
        <f>IF(N159="snížená",J159,0)</f>
        <v>0</v>
      </c>
      <c r="BG159" s="224">
        <f>IF(N159="zákl. přenesená",J159,0)</f>
        <v>0</v>
      </c>
      <c r="BH159" s="224">
        <f>IF(N159="sníž. přenesená",J159,0)</f>
        <v>0</v>
      </c>
      <c r="BI159" s="224">
        <f>IF(N159="nulová",J159,0)</f>
        <v>0</v>
      </c>
      <c r="BJ159" s="18" t="s">
        <v>84</v>
      </c>
      <c r="BK159" s="224">
        <f>ROUND(I159*H159,2)</f>
        <v>0</v>
      </c>
      <c r="BL159" s="18" t="s">
        <v>220</v>
      </c>
      <c r="BM159" s="223" t="s">
        <v>1263</v>
      </c>
    </row>
    <row r="160" s="2" customFormat="1">
      <c r="A160" s="40"/>
      <c r="B160" s="41"/>
      <c r="C160" s="42"/>
      <c r="D160" s="232" t="s">
        <v>744</v>
      </c>
      <c r="E160" s="42"/>
      <c r="F160" s="233" t="s">
        <v>1264</v>
      </c>
      <c r="G160" s="42"/>
      <c r="H160" s="42"/>
      <c r="I160" s="234"/>
      <c r="J160" s="42"/>
      <c r="K160" s="42"/>
      <c r="L160" s="46"/>
      <c r="M160" s="235"/>
      <c r="N160" s="236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8" t="s">
        <v>744</v>
      </c>
      <c r="AU160" s="18" t="s">
        <v>86</v>
      </c>
    </row>
    <row r="161" s="14" customFormat="1">
      <c r="A161" s="14"/>
      <c r="B161" s="248"/>
      <c r="C161" s="249"/>
      <c r="D161" s="232" t="s">
        <v>1159</v>
      </c>
      <c r="E161" s="250" t="s">
        <v>32</v>
      </c>
      <c r="F161" s="251" t="s">
        <v>1265</v>
      </c>
      <c r="G161" s="249"/>
      <c r="H161" s="250" t="s">
        <v>32</v>
      </c>
      <c r="I161" s="252"/>
      <c r="J161" s="249"/>
      <c r="K161" s="249"/>
      <c r="L161" s="253"/>
      <c r="M161" s="254"/>
      <c r="N161" s="255"/>
      <c r="O161" s="255"/>
      <c r="P161" s="255"/>
      <c r="Q161" s="255"/>
      <c r="R161" s="255"/>
      <c r="S161" s="255"/>
      <c r="T161" s="25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7" t="s">
        <v>1159</v>
      </c>
      <c r="AU161" s="257" t="s">
        <v>86</v>
      </c>
      <c r="AV161" s="14" t="s">
        <v>84</v>
      </c>
      <c r="AW161" s="14" t="s">
        <v>39</v>
      </c>
      <c r="AX161" s="14" t="s">
        <v>77</v>
      </c>
      <c r="AY161" s="257" t="s">
        <v>162</v>
      </c>
    </row>
    <row r="162" s="13" customFormat="1">
      <c r="A162" s="13"/>
      <c r="B162" s="237"/>
      <c r="C162" s="238"/>
      <c r="D162" s="232" t="s">
        <v>1159</v>
      </c>
      <c r="E162" s="239" t="s">
        <v>32</v>
      </c>
      <c r="F162" s="240" t="s">
        <v>1266</v>
      </c>
      <c r="G162" s="238"/>
      <c r="H162" s="241">
        <v>100</v>
      </c>
      <c r="I162" s="242"/>
      <c r="J162" s="238"/>
      <c r="K162" s="238"/>
      <c r="L162" s="243"/>
      <c r="M162" s="244"/>
      <c r="N162" s="245"/>
      <c r="O162" s="245"/>
      <c r="P162" s="245"/>
      <c r="Q162" s="245"/>
      <c r="R162" s="245"/>
      <c r="S162" s="245"/>
      <c r="T162" s="24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7" t="s">
        <v>1159</v>
      </c>
      <c r="AU162" s="247" t="s">
        <v>86</v>
      </c>
      <c r="AV162" s="13" t="s">
        <v>86</v>
      </c>
      <c r="AW162" s="13" t="s">
        <v>39</v>
      </c>
      <c r="AX162" s="13" t="s">
        <v>84</v>
      </c>
      <c r="AY162" s="247" t="s">
        <v>162</v>
      </c>
    </row>
    <row r="163" s="2" customFormat="1" ht="16.5" customHeight="1">
      <c r="A163" s="40"/>
      <c r="B163" s="41"/>
      <c r="C163" s="269" t="s">
        <v>248</v>
      </c>
      <c r="D163" s="269" t="s">
        <v>1204</v>
      </c>
      <c r="E163" s="270" t="s">
        <v>1267</v>
      </c>
      <c r="F163" s="271" t="s">
        <v>1268</v>
      </c>
      <c r="G163" s="272" t="s">
        <v>471</v>
      </c>
      <c r="H163" s="273">
        <v>105</v>
      </c>
      <c r="I163" s="274"/>
      <c r="J163" s="275">
        <f>ROUND(I163*H163,2)</f>
        <v>0</v>
      </c>
      <c r="K163" s="271" t="s">
        <v>32</v>
      </c>
      <c r="L163" s="276"/>
      <c r="M163" s="277" t="s">
        <v>32</v>
      </c>
      <c r="N163" s="278" t="s">
        <v>48</v>
      </c>
      <c r="O163" s="86"/>
      <c r="P163" s="221">
        <f>O163*H163</f>
        <v>0</v>
      </c>
      <c r="Q163" s="221">
        <v>0.0012099999999999999</v>
      </c>
      <c r="R163" s="221">
        <f>Q163*H163</f>
        <v>0.12705</v>
      </c>
      <c r="S163" s="221">
        <v>0</v>
      </c>
      <c r="T163" s="222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3" t="s">
        <v>274</v>
      </c>
      <c r="AT163" s="223" t="s">
        <v>1204</v>
      </c>
      <c r="AU163" s="223" t="s">
        <v>86</v>
      </c>
      <c r="AY163" s="18" t="s">
        <v>162</v>
      </c>
      <c r="BE163" s="224">
        <f>IF(N163="základní",J163,0)</f>
        <v>0</v>
      </c>
      <c r="BF163" s="224">
        <f>IF(N163="snížená",J163,0)</f>
        <v>0</v>
      </c>
      <c r="BG163" s="224">
        <f>IF(N163="zákl. přenesená",J163,0)</f>
        <v>0</v>
      </c>
      <c r="BH163" s="224">
        <f>IF(N163="sníž. přenesená",J163,0)</f>
        <v>0</v>
      </c>
      <c r="BI163" s="224">
        <f>IF(N163="nulová",J163,0)</f>
        <v>0</v>
      </c>
      <c r="BJ163" s="18" t="s">
        <v>84</v>
      </c>
      <c r="BK163" s="224">
        <f>ROUND(I163*H163,2)</f>
        <v>0</v>
      </c>
      <c r="BL163" s="18" t="s">
        <v>220</v>
      </c>
      <c r="BM163" s="223" t="s">
        <v>1269</v>
      </c>
    </row>
    <row r="164" s="2" customFormat="1">
      <c r="A164" s="40"/>
      <c r="B164" s="41"/>
      <c r="C164" s="42"/>
      <c r="D164" s="232" t="s">
        <v>744</v>
      </c>
      <c r="E164" s="42"/>
      <c r="F164" s="233" t="s">
        <v>1270</v>
      </c>
      <c r="G164" s="42"/>
      <c r="H164" s="42"/>
      <c r="I164" s="234"/>
      <c r="J164" s="42"/>
      <c r="K164" s="42"/>
      <c r="L164" s="46"/>
      <c r="M164" s="235"/>
      <c r="N164" s="236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8" t="s">
        <v>744</v>
      </c>
      <c r="AU164" s="18" t="s">
        <v>86</v>
      </c>
    </row>
    <row r="165" s="13" customFormat="1">
      <c r="A165" s="13"/>
      <c r="B165" s="237"/>
      <c r="C165" s="238"/>
      <c r="D165" s="232" t="s">
        <v>1159</v>
      </c>
      <c r="E165" s="238"/>
      <c r="F165" s="240" t="s">
        <v>1271</v>
      </c>
      <c r="G165" s="238"/>
      <c r="H165" s="241">
        <v>105</v>
      </c>
      <c r="I165" s="242"/>
      <c r="J165" s="238"/>
      <c r="K165" s="238"/>
      <c r="L165" s="243"/>
      <c r="M165" s="244"/>
      <c r="N165" s="245"/>
      <c r="O165" s="245"/>
      <c r="P165" s="245"/>
      <c r="Q165" s="245"/>
      <c r="R165" s="245"/>
      <c r="S165" s="245"/>
      <c r="T165" s="24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7" t="s">
        <v>1159</v>
      </c>
      <c r="AU165" s="247" t="s">
        <v>86</v>
      </c>
      <c r="AV165" s="13" t="s">
        <v>86</v>
      </c>
      <c r="AW165" s="13" t="s">
        <v>4</v>
      </c>
      <c r="AX165" s="13" t="s">
        <v>84</v>
      </c>
      <c r="AY165" s="247" t="s">
        <v>162</v>
      </c>
    </row>
    <row r="166" s="2" customFormat="1">
      <c r="A166" s="40"/>
      <c r="B166" s="41"/>
      <c r="C166" s="212" t="s">
        <v>250</v>
      </c>
      <c r="D166" s="212" t="s">
        <v>163</v>
      </c>
      <c r="E166" s="213" t="s">
        <v>1272</v>
      </c>
      <c r="F166" s="214" t="s">
        <v>1273</v>
      </c>
      <c r="G166" s="215" t="s">
        <v>936</v>
      </c>
      <c r="H166" s="216">
        <v>6.968</v>
      </c>
      <c r="I166" s="217"/>
      <c r="J166" s="218">
        <f>ROUND(I166*H166,2)</f>
        <v>0</v>
      </c>
      <c r="K166" s="214" t="s">
        <v>1157</v>
      </c>
      <c r="L166" s="46"/>
      <c r="M166" s="219" t="s">
        <v>32</v>
      </c>
      <c r="N166" s="220" t="s">
        <v>48</v>
      </c>
      <c r="O166" s="86"/>
      <c r="P166" s="221">
        <f>O166*H166</f>
        <v>0</v>
      </c>
      <c r="Q166" s="221">
        <v>0</v>
      </c>
      <c r="R166" s="221">
        <f>Q166*H166</f>
        <v>0</v>
      </c>
      <c r="S166" s="221">
        <v>0</v>
      </c>
      <c r="T166" s="222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3" t="s">
        <v>220</v>
      </c>
      <c r="AT166" s="223" t="s">
        <v>163</v>
      </c>
      <c r="AU166" s="223" t="s">
        <v>86</v>
      </c>
      <c r="AY166" s="18" t="s">
        <v>162</v>
      </c>
      <c r="BE166" s="224">
        <f>IF(N166="základní",J166,0)</f>
        <v>0</v>
      </c>
      <c r="BF166" s="224">
        <f>IF(N166="snížená",J166,0)</f>
        <v>0</v>
      </c>
      <c r="BG166" s="224">
        <f>IF(N166="zákl. přenesená",J166,0)</f>
        <v>0</v>
      </c>
      <c r="BH166" s="224">
        <f>IF(N166="sníž. přenesená",J166,0)</f>
        <v>0</v>
      </c>
      <c r="BI166" s="224">
        <f>IF(N166="nulová",J166,0)</f>
        <v>0</v>
      </c>
      <c r="BJ166" s="18" t="s">
        <v>84</v>
      </c>
      <c r="BK166" s="224">
        <f>ROUND(I166*H166,2)</f>
        <v>0</v>
      </c>
      <c r="BL166" s="18" t="s">
        <v>220</v>
      </c>
      <c r="BM166" s="223" t="s">
        <v>1274</v>
      </c>
    </row>
    <row r="167" s="12" customFormat="1" ht="22.8" customHeight="1">
      <c r="A167" s="12"/>
      <c r="B167" s="198"/>
      <c r="C167" s="199"/>
      <c r="D167" s="200" t="s">
        <v>76</v>
      </c>
      <c r="E167" s="225" t="s">
        <v>1275</v>
      </c>
      <c r="F167" s="225" t="s">
        <v>1276</v>
      </c>
      <c r="G167" s="199"/>
      <c r="H167" s="199"/>
      <c r="I167" s="202"/>
      <c r="J167" s="226">
        <f>BK167</f>
        <v>0</v>
      </c>
      <c r="K167" s="199"/>
      <c r="L167" s="204"/>
      <c r="M167" s="205"/>
      <c r="N167" s="206"/>
      <c r="O167" s="206"/>
      <c r="P167" s="207">
        <f>SUM(P168:P181)</f>
        <v>0</v>
      </c>
      <c r="Q167" s="206"/>
      <c r="R167" s="207">
        <f>SUM(R168:R181)</f>
        <v>0.07886399999999999</v>
      </c>
      <c r="S167" s="206"/>
      <c r="T167" s="208">
        <f>SUM(T168:T181)</f>
        <v>0.27465000000000001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9" t="s">
        <v>86</v>
      </c>
      <c r="AT167" s="210" t="s">
        <v>76</v>
      </c>
      <c r="AU167" s="210" t="s">
        <v>84</v>
      </c>
      <c r="AY167" s="209" t="s">
        <v>162</v>
      </c>
      <c r="BK167" s="211">
        <f>SUM(BK168:BK181)</f>
        <v>0</v>
      </c>
    </row>
    <row r="168" s="2" customFormat="1" ht="16.5" customHeight="1">
      <c r="A168" s="40"/>
      <c r="B168" s="41"/>
      <c r="C168" s="212" t="s">
        <v>253</v>
      </c>
      <c r="D168" s="212" t="s">
        <v>163</v>
      </c>
      <c r="E168" s="213" t="s">
        <v>1277</v>
      </c>
      <c r="F168" s="214" t="s">
        <v>1278</v>
      </c>
      <c r="G168" s="215" t="s">
        <v>471</v>
      </c>
      <c r="H168" s="216">
        <v>13.859999999999999</v>
      </c>
      <c r="I168" s="217"/>
      <c r="J168" s="218">
        <f>ROUND(I168*H168,2)</f>
        <v>0</v>
      </c>
      <c r="K168" s="214" t="s">
        <v>1157</v>
      </c>
      <c r="L168" s="46"/>
      <c r="M168" s="219" t="s">
        <v>32</v>
      </c>
      <c r="N168" s="220" t="s">
        <v>48</v>
      </c>
      <c r="O168" s="86"/>
      <c r="P168" s="221">
        <f>O168*H168</f>
        <v>0</v>
      </c>
      <c r="Q168" s="221">
        <v>0</v>
      </c>
      <c r="R168" s="221">
        <f>Q168*H168</f>
        <v>0</v>
      </c>
      <c r="S168" s="221">
        <v>0.0025000000000000001</v>
      </c>
      <c r="T168" s="222">
        <f>S168*H168</f>
        <v>0.03465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3" t="s">
        <v>220</v>
      </c>
      <c r="AT168" s="223" t="s">
        <v>163</v>
      </c>
      <c r="AU168" s="223" t="s">
        <v>86</v>
      </c>
      <c r="AY168" s="18" t="s">
        <v>162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8" t="s">
        <v>84</v>
      </c>
      <c r="BK168" s="224">
        <f>ROUND(I168*H168,2)</f>
        <v>0</v>
      </c>
      <c r="BL168" s="18" t="s">
        <v>220</v>
      </c>
      <c r="BM168" s="223" t="s">
        <v>1279</v>
      </c>
    </row>
    <row r="169" s="14" customFormat="1">
      <c r="A169" s="14"/>
      <c r="B169" s="248"/>
      <c r="C169" s="249"/>
      <c r="D169" s="232" t="s">
        <v>1159</v>
      </c>
      <c r="E169" s="250" t="s">
        <v>32</v>
      </c>
      <c r="F169" s="251" t="s">
        <v>1280</v>
      </c>
      <c r="G169" s="249"/>
      <c r="H169" s="250" t="s">
        <v>32</v>
      </c>
      <c r="I169" s="252"/>
      <c r="J169" s="249"/>
      <c r="K169" s="249"/>
      <c r="L169" s="253"/>
      <c r="M169" s="254"/>
      <c r="N169" s="255"/>
      <c r="O169" s="255"/>
      <c r="P169" s="255"/>
      <c r="Q169" s="255"/>
      <c r="R169" s="255"/>
      <c r="S169" s="255"/>
      <c r="T169" s="256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7" t="s">
        <v>1159</v>
      </c>
      <c r="AU169" s="257" t="s">
        <v>86</v>
      </c>
      <c r="AV169" s="14" t="s">
        <v>84</v>
      </c>
      <c r="AW169" s="14" t="s">
        <v>39</v>
      </c>
      <c r="AX169" s="14" t="s">
        <v>77</v>
      </c>
      <c r="AY169" s="257" t="s">
        <v>162</v>
      </c>
    </row>
    <row r="170" s="13" customFormat="1">
      <c r="A170" s="13"/>
      <c r="B170" s="237"/>
      <c r="C170" s="238"/>
      <c r="D170" s="232" t="s">
        <v>1159</v>
      </c>
      <c r="E170" s="239" t="s">
        <v>32</v>
      </c>
      <c r="F170" s="240" t="s">
        <v>1281</v>
      </c>
      <c r="G170" s="238"/>
      <c r="H170" s="241">
        <v>4.7249999999999996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7" t="s">
        <v>1159</v>
      </c>
      <c r="AU170" s="247" t="s">
        <v>86</v>
      </c>
      <c r="AV170" s="13" t="s">
        <v>86</v>
      </c>
      <c r="AW170" s="13" t="s">
        <v>39</v>
      </c>
      <c r="AX170" s="13" t="s">
        <v>77</v>
      </c>
      <c r="AY170" s="247" t="s">
        <v>162</v>
      </c>
    </row>
    <row r="171" s="13" customFormat="1">
      <c r="A171" s="13"/>
      <c r="B171" s="237"/>
      <c r="C171" s="238"/>
      <c r="D171" s="232" t="s">
        <v>1159</v>
      </c>
      <c r="E171" s="239" t="s">
        <v>32</v>
      </c>
      <c r="F171" s="240" t="s">
        <v>1282</v>
      </c>
      <c r="G171" s="238"/>
      <c r="H171" s="241">
        <v>5.4000000000000004</v>
      </c>
      <c r="I171" s="242"/>
      <c r="J171" s="238"/>
      <c r="K171" s="238"/>
      <c r="L171" s="243"/>
      <c r="M171" s="244"/>
      <c r="N171" s="245"/>
      <c r="O171" s="245"/>
      <c r="P171" s="245"/>
      <c r="Q171" s="245"/>
      <c r="R171" s="245"/>
      <c r="S171" s="245"/>
      <c r="T171" s="24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7" t="s">
        <v>1159</v>
      </c>
      <c r="AU171" s="247" t="s">
        <v>86</v>
      </c>
      <c r="AV171" s="13" t="s">
        <v>86</v>
      </c>
      <c r="AW171" s="13" t="s">
        <v>39</v>
      </c>
      <c r="AX171" s="13" t="s">
        <v>77</v>
      </c>
      <c r="AY171" s="247" t="s">
        <v>162</v>
      </c>
    </row>
    <row r="172" s="13" customFormat="1">
      <c r="A172" s="13"/>
      <c r="B172" s="237"/>
      <c r="C172" s="238"/>
      <c r="D172" s="232" t="s">
        <v>1159</v>
      </c>
      <c r="E172" s="239" t="s">
        <v>32</v>
      </c>
      <c r="F172" s="240" t="s">
        <v>1283</v>
      </c>
      <c r="G172" s="238"/>
      <c r="H172" s="241">
        <v>1.575</v>
      </c>
      <c r="I172" s="242"/>
      <c r="J172" s="238"/>
      <c r="K172" s="238"/>
      <c r="L172" s="243"/>
      <c r="M172" s="244"/>
      <c r="N172" s="245"/>
      <c r="O172" s="245"/>
      <c r="P172" s="245"/>
      <c r="Q172" s="245"/>
      <c r="R172" s="245"/>
      <c r="S172" s="245"/>
      <c r="T172" s="24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7" t="s">
        <v>1159</v>
      </c>
      <c r="AU172" s="247" t="s">
        <v>86</v>
      </c>
      <c r="AV172" s="13" t="s">
        <v>86</v>
      </c>
      <c r="AW172" s="13" t="s">
        <v>39</v>
      </c>
      <c r="AX172" s="13" t="s">
        <v>77</v>
      </c>
      <c r="AY172" s="247" t="s">
        <v>162</v>
      </c>
    </row>
    <row r="173" s="13" customFormat="1">
      <c r="A173" s="13"/>
      <c r="B173" s="237"/>
      <c r="C173" s="238"/>
      <c r="D173" s="232" t="s">
        <v>1159</v>
      </c>
      <c r="E173" s="239" t="s">
        <v>32</v>
      </c>
      <c r="F173" s="240" t="s">
        <v>1284</v>
      </c>
      <c r="G173" s="238"/>
      <c r="H173" s="241">
        <v>2.1600000000000001</v>
      </c>
      <c r="I173" s="242"/>
      <c r="J173" s="238"/>
      <c r="K173" s="238"/>
      <c r="L173" s="243"/>
      <c r="M173" s="244"/>
      <c r="N173" s="245"/>
      <c r="O173" s="245"/>
      <c r="P173" s="245"/>
      <c r="Q173" s="245"/>
      <c r="R173" s="245"/>
      <c r="S173" s="245"/>
      <c r="T173" s="24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7" t="s">
        <v>1159</v>
      </c>
      <c r="AU173" s="247" t="s">
        <v>86</v>
      </c>
      <c r="AV173" s="13" t="s">
        <v>86</v>
      </c>
      <c r="AW173" s="13" t="s">
        <v>39</v>
      </c>
      <c r="AX173" s="13" t="s">
        <v>77</v>
      </c>
      <c r="AY173" s="247" t="s">
        <v>162</v>
      </c>
    </row>
    <row r="174" s="15" customFormat="1">
      <c r="A174" s="15"/>
      <c r="B174" s="258"/>
      <c r="C174" s="259"/>
      <c r="D174" s="232" t="s">
        <v>1159</v>
      </c>
      <c r="E174" s="260" t="s">
        <v>32</v>
      </c>
      <c r="F174" s="261" t="s">
        <v>1203</v>
      </c>
      <c r="G174" s="259"/>
      <c r="H174" s="262">
        <v>13.859999999999999</v>
      </c>
      <c r="I174" s="263"/>
      <c r="J174" s="259"/>
      <c r="K174" s="259"/>
      <c r="L174" s="264"/>
      <c r="M174" s="265"/>
      <c r="N174" s="266"/>
      <c r="O174" s="266"/>
      <c r="P174" s="266"/>
      <c r="Q174" s="266"/>
      <c r="R174" s="266"/>
      <c r="S174" s="266"/>
      <c r="T174" s="267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8" t="s">
        <v>1159</v>
      </c>
      <c r="AU174" s="268" t="s">
        <v>86</v>
      </c>
      <c r="AV174" s="15" t="s">
        <v>179</v>
      </c>
      <c r="AW174" s="15" t="s">
        <v>39</v>
      </c>
      <c r="AX174" s="15" t="s">
        <v>84</v>
      </c>
      <c r="AY174" s="268" t="s">
        <v>162</v>
      </c>
    </row>
    <row r="175" s="2" customFormat="1">
      <c r="A175" s="40"/>
      <c r="B175" s="41"/>
      <c r="C175" s="212" t="s">
        <v>259</v>
      </c>
      <c r="D175" s="212" t="s">
        <v>163</v>
      </c>
      <c r="E175" s="213" t="s">
        <v>1285</v>
      </c>
      <c r="F175" s="214" t="s">
        <v>1286</v>
      </c>
      <c r="G175" s="215" t="s">
        <v>1156</v>
      </c>
      <c r="H175" s="216">
        <v>24</v>
      </c>
      <c r="I175" s="217"/>
      <c r="J175" s="218">
        <f>ROUND(I175*H175,2)</f>
        <v>0</v>
      </c>
      <c r="K175" s="214" t="s">
        <v>1157</v>
      </c>
      <c r="L175" s="46"/>
      <c r="M175" s="219" t="s">
        <v>32</v>
      </c>
      <c r="N175" s="220" t="s">
        <v>48</v>
      </c>
      <c r="O175" s="86"/>
      <c r="P175" s="221">
        <f>O175*H175</f>
        <v>0</v>
      </c>
      <c r="Q175" s="221">
        <v>0.00139</v>
      </c>
      <c r="R175" s="221">
        <f>Q175*H175</f>
        <v>0.033360000000000001</v>
      </c>
      <c r="S175" s="221">
        <v>0.01</v>
      </c>
      <c r="T175" s="222">
        <f>S175*H175</f>
        <v>0.23999999999999999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3" t="s">
        <v>220</v>
      </c>
      <c r="AT175" s="223" t="s">
        <v>163</v>
      </c>
      <c r="AU175" s="223" t="s">
        <v>86</v>
      </c>
      <c r="AY175" s="18" t="s">
        <v>162</v>
      </c>
      <c r="BE175" s="224">
        <f>IF(N175="základní",J175,0)</f>
        <v>0</v>
      </c>
      <c r="BF175" s="224">
        <f>IF(N175="snížená",J175,0)</f>
        <v>0</v>
      </c>
      <c r="BG175" s="224">
        <f>IF(N175="zákl. přenesená",J175,0)</f>
        <v>0</v>
      </c>
      <c r="BH175" s="224">
        <f>IF(N175="sníž. přenesená",J175,0)</f>
        <v>0</v>
      </c>
      <c r="BI175" s="224">
        <f>IF(N175="nulová",J175,0)</f>
        <v>0</v>
      </c>
      <c r="BJ175" s="18" t="s">
        <v>84</v>
      </c>
      <c r="BK175" s="224">
        <f>ROUND(I175*H175,2)</f>
        <v>0</v>
      </c>
      <c r="BL175" s="18" t="s">
        <v>220</v>
      </c>
      <c r="BM175" s="223" t="s">
        <v>1287</v>
      </c>
    </row>
    <row r="176" s="2" customFormat="1" ht="16.5" customHeight="1">
      <c r="A176" s="40"/>
      <c r="B176" s="41"/>
      <c r="C176" s="212" t="s">
        <v>263</v>
      </c>
      <c r="D176" s="212" t="s">
        <v>163</v>
      </c>
      <c r="E176" s="213" t="s">
        <v>1288</v>
      </c>
      <c r="F176" s="214" t="s">
        <v>1289</v>
      </c>
      <c r="G176" s="215" t="s">
        <v>471</v>
      </c>
      <c r="H176" s="216">
        <v>101.5</v>
      </c>
      <c r="I176" s="217"/>
      <c r="J176" s="218">
        <f>ROUND(I176*H176,2)</f>
        <v>0</v>
      </c>
      <c r="K176" s="214" t="s">
        <v>1157</v>
      </c>
      <c r="L176" s="46"/>
      <c r="M176" s="219" t="s">
        <v>32</v>
      </c>
      <c r="N176" s="220" t="s">
        <v>48</v>
      </c>
      <c r="O176" s="86"/>
      <c r="P176" s="221">
        <f>O176*H176</f>
        <v>0</v>
      </c>
      <c r="Q176" s="221">
        <v>0</v>
      </c>
      <c r="R176" s="221">
        <f>Q176*H176</f>
        <v>0</v>
      </c>
      <c r="S176" s="221">
        <v>0</v>
      </c>
      <c r="T176" s="222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3" t="s">
        <v>220</v>
      </c>
      <c r="AT176" s="223" t="s">
        <v>163</v>
      </c>
      <c r="AU176" s="223" t="s">
        <v>86</v>
      </c>
      <c r="AY176" s="18" t="s">
        <v>162</v>
      </c>
      <c r="BE176" s="224">
        <f>IF(N176="základní",J176,0)</f>
        <v>0</v>
      </c>
      <c r="BF176" s="224">
        <f>IF(N176="snížená",J176,0)</f>
        <v>0</v>
      </c>
      <c r="BG176" s="224">
        <f>IF(N176="zákl. přenesená",J176,0)</f>
        <v>0</v>
      </c>
      <c r="BH176" s="224">
        <f>IF(N176="sníž. přenesená",J176,0)</f>
        <v>0</v>
      </c>
      <c r="BI176" s="224">
        <f>IF(N176="nulová",J176,0)</f>
        <v>0</v>
      </c>
      <c r="BJ176" s="18" t="s">
        <v>84</v>
      </c>
      <c r="BK176" s="224">
        <f>ROUND(I176*H176,2)</f>
        <v>0</v>
      </c>
      <c r="BL176" s="18" t="s">
        <v>220</v>
      </c>
      <c r="BM176" s="223" t="s">
        <v>1290</v>
      </c>
    </row>
    <row r="177" s="2" customFormat="1" ht="16.5" customHeight="1">
      <c r="A177" s="40"/>
      <c r="B177" s="41"/>
      <c r="C177" s="212" t="s">
        <v>266</v>
      </c>
      <c r="D177" s="212" t="s">
        <v>163</v>
      </c>
      <c r="E177" s="213" t="s">
        <v>1291</v>
      </c>
      <c r="F177" s="214" t="s">
        <v>1292</v>
      </c>
      <c r="G177" s="215" t="s">
        <v>462</v>
      </c>
      <c r="H177" s="216">
        <v>144</v>
      </c>
      <c r="I177" s="217"/>
      <c r="J177" s="218">
        <f>ROUND(I177*H177,2)</f>
        <v>0</v>
      </c>
      <c r="K177" s="214" t="s">
        <v>1157</v>
      </c>
      <c r="L177" s="46"/>
      <c r="M177" s="219" t="s">
        <v>32</v>
      </c>
      <c r="N177" s="220" t="s">
        <v>48</v>
      </c>
      <c r="O177" s="86"/>
      <c r="P177" s="221">
        <f>O177*H177</f>
        <v>0</v>
      </c>
      <c r="Q177" s="221">
        <v>1.0000000000000001E-05</v>
      </c>
      <c r="R177" s="221">
        <f>Q177*H177</f>
        <v>0.0014400000000000001</v>
      </c>
      <c r="S177" s="221">
        <v>0</v>
      </c>
      <c r="T177" s="222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3" t="s">
        <v>220</v>
      </c>
      <c r="AT177" s="223" t="s">
        <v>163</v>
      </c>
      <c r="AU177" s="223" t="s">
        <v>86</v>
      </c>
      <c r="AY177" s="18" t="s">
        <v>162</v>
      </c>
      <c r="BE177" s="224">
        <f>IF(N177="základní",J177,0)</f>
        <v>0</v>
      </c>
      <c r="BF177" s="224">
        <f>IF(N177="snížená",J177,0)</f>
        <v>0</v>
      </c>
      <c r="BG177" s="224">
        <f>IF(N177="zákl. přenesená",J177,0)</f>
        <v>0</v>
      </c>
      <c r="BH177" s="224">
        <f>IF(N177="sníž. přenesená",J177,0)</f>
        <v>0</v>
      </c>
      <c r="BI177" s="224">
        <f>IF(N177="nulová",J177,0)</f>
        <v>0</v>
      </c>
      <c r="BJ177" s="18" t="s">
        <v>84</v>
      </c>
      <c r="BK177" s="224">
        <f>ROUND(I177*H177,2)</f>
        <v>0</v>
      </c>
      <c r="BL177" s="18" t="s">
        <v>220</v>
      </c>
      <c r="BM177" s="223" t="s">
        <v>1293</v>
      </c>
    </row>
    <row r="178" s="13" customFormat="1">
      <c r="A178" s="13"/>
      <c r="B178" s="237"/>
      <c r="C178" s="238"/>
      <c r="D178" s="232" t="s">
        <v>1159</v>
      </c>
      <c r="E178" s="239" t="s">
        <v>32</v>
      </c>
      <c r="F178" s="240" t="s">
        <v>1294</v>
      </c>
      <c r="G178" s="238"/>
      <c r="H178" s="241">
        <v>144</v>
      </c>
      <c r="I178" s="242"/>
      <c r="J178" s="238"/>
      <c r="K178" s="238"/>
      <c r="L178" s="243"/>
      <c r="M178" s="244"/>
      <c r="N178" s="245"/>
      <c r="O178" s="245"/>
      <c r="P178" s="245"/>
      <c r="Q178" s="245"/>
      <c r="R178" s="245"/>
      <c r="S178" s="245"/>
      <c r="T178" s="24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7" t="s">
        <v>1159</v>
      </c>
      <c r="AU178" s="247" t="s">
        <v>86</v>
      </c>
      <c r="AV178" s="13" t="s">
        <v>86</v>
      </c>
      <c r="AW178" s="13" t="s">
        <v>39</v>
      </c>
      <c r="AX178" s="13" t="s">
        <v>84</v>
      </c>
      <c r="AY178" s="247" t="s">
        <v>162</v>
      </c>
    </row>
    <row r="179" s="2" customFormat="1" ht="16.5" customHeight="1">
      <c r="A179" s="40"/>
      <c r="B179" s="41"/>
      <c r="C179" s="269" t="s">
        <v>269</v>
      </c>
      <c r="D179" s="269" t="s">
        <v>1204</v>
      </c>
      <c r="E179" s="270" t="s">
        <v>1295</v>
      </c>
      <c r="F179" s="271" t="s">
        <v>1296</v>
      </c>
      <c r="G179" s="272" t="s">
        <v>462</v>
      </c>
      <c r="H179" s="273">
        <v>146.88</v>
      </c>
      <c r="I179" s="274"/>
      <c r="J179" s="275">
        <f>ROUND(I179*H179,2)</f>
        <v>0</v>
      </c>
      <c r="K179" s="271" t="s">
        <v>1157</v>
      </c>
      <c r="L179" s="276"/>
      <c r="M179" s="277" t="s">
        <v>32</v>
      </c>
      <c r="N179" s="278" t="s">
        <v>48</v>
      </c>
      <c r="O179" s="86"/>
      <c r="P179" s="221">
        <f>O179*H179</f>
        <v>0</v>
      </c>
      <c r="Q179" s="221">
        <v>0.00029999999999999997</v>
      </c>
      <c r="R179" s="221">
        <f>Q179*H179</f>
        <v>0.044063999999999992</v>
      </c>
      <c r="S179" s="221">
        <v>0</v>
      </c>
      <c r="T179" s="222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3" t="s">
        <v>274</v>
      </c>
      <c r="AT179" s="223" t="s">
        <v>1204</v>
      </c>
      <c r="AU179" s="223" t="s">
        <v>86</v>
      </c>
      <c r="AY179" s="18" t="s">
        <v>162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8" t="s">
        <v>84</v>
      </c>
      <c r="BK179" s="224">
        <f>ROUND(I179*H179,2)</f>
        <v>0</v>
      </c>
      <c r="BL179" s="18" t="s">
        <v>220</v>
      </c>
      <c r="BM179" s="223" t="s">
        <v>1297</v>
      </c>
    </row>
    <row r="180" s="13" customFormat="1">
      <c r="A180" s="13"/>
      <c r="B180" s="237"/>
      <c r="C180" s="238"/>
      <c r="D180" s="232" t="s">
        <v>1159</v>
      </c>
      <c r="E180" s="238"/>
      <c r="F180" s="240" t="s">
        <v>1298</v>
      </c>
      <c r="G180" s="238"/>
      <c r="H180" s="241">
        <v>146.88</v>
      </c>
      <c r="I180" s="242"/>
      <c r="J180" s="238"/>
      <c r="K180" s="238"/>
      <c r="L180" s="243"/>
      <c r="M180" s="244"/>
      <c r="N180" s="245"/>
      <c r="O180" s="245"/>
      <c r="P180" s="245"/>
      <c r="Q180" s="245"/>
      <c r="R180" s="245"/>
      <c r="S180" s="245"/>
      <c r="T180" s="24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7" t="s">
        <v>1159</v>
      </c>
      <c r="AU180" s="247" t="s">
        <v>86</v>
      </c>
      <c r="AV180" s="13" t="s">
        <v>86</v>
      </c>
      <c r="AW180" s="13" t="s">
        <v>4</v>
      </c>
      <c r="AX180" s="13" t="s">
        <v>84</v>
      </c>
      <c r="AY180" s="247" t="s">
        <v>162</v>
      </c>
    </row>
    <row r="181" s="2" customFormat="1">
      <c r="A181" s="40"/>
      <c r="B181" s="41"/>
      <c r="C181" s="212" t="s">
        <v>274</v>
      </c>
      <c r="D181" s="212" t="s">
        <v>163</v>
      </c>
      <c r="E181" s="213" t="s">
        <v>1299</v>
      </c>
      <c r="F181" s="214" t="s">
        <v>1300</v>
      </c>
      <c r="G181" s="215" t="s">
        <v>936</v>
      </c>
      <c r="H181" s="216">
        <v>0.079000000000000001</v>
      </c>
      <c r="I181" s="217"/>
      <c r="J181" s="218">
        <f>ROUND(I181*H181,2)</f>
        <v>0</v>
      </c>
      <c r="K181" s="214" t="s">
        <v>1157</v>
      </c>
      <c r="L181" s="46"/>
      <c r="M181" s="219" t="s">
        <v>32</v>
      </c>
      <c r="N181" s="220" t="s">
        <v>48</v>
      </c>
      <c r="O181" s="86"/>
      <c r="P181" s="221">
        <f>O181*H181</f>
        <v>0</v>
      </c>
      <c r="Q181" s="221">
        <v>0</v>
      </c>
      <c r="R181" s="221">
        <f>Q181*H181</f>
        <v>0</v>
      </c>
      <c r="S181" s="221">
        <v>0</v>
      </c>
      <c r="T181" s="222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3" t="s">
        <v>220</v>
      </c>
      <c r="AT181" s="223" t="s">
        <v>163</v>
      </c>
      <c r="AU181" s="223" t="s">
        <v>86</v>
      </c>
      <c r="AY181" s="18" t="s">
        <v>162</v>
      </c>
      <c r="BE181" s="224">
        <f>IF(N181="základní",J181,0)</f>
        <v>0</v>
      </c>
      <c r="BF181" s="224">
        <f>IF(N181="snížená",J181,0)</f>
        <v>0</v>
      </c>
      <c r="BG181" s="224">
        <f>IF(N181="zákl. přenesená",J181,0)</f>
        <v>0</v>
      </c>
      <c r="BH181" s="224">
        <f>IF(N181="sníž. přenesená",J181,0)</f>
        <v>0</v>
      </c>
      <c r="BI181" s="224">
        <f>IF(N181="nulová",J181,0)</f>
        <v>0</v>
      </c>
      <c r="BJ181" s="18" t="s">
        <v>84</v>
      </c>
      <c r="BK181" s="224">
        <f>ROUND(I181*H181,2)</f>
        <v>0</v>
      </c>
      <c r="BL181" s="18" t="s">
        <v>220</v>
      </c>
      <c r="BM181" s="223" t="s">
        <v>1301</v>
      </c>
    </row>
    <row r="182" s="12" customFormat="1" ht="22.8" customHeight="1">
      <c r="A182" s="12"/>
      <c r="B182" s="198"/>
      <c r="C182" s="199"/>
      <c r="D182" s="200" t="s">
        <v>76</v>
      </c>
      <c r="E182" s="225" t="s">
        <v>1302</v>
      </c>
      <c r="F182" s="225" t="s">
        <v>1303</v>
      </c>
      <c r="G182" s="199"/>
      <c r="H182" s="199"/>
      <c r="I182" s="202"/>
      <c r="J182" s="226">
        <f>BK182</f>
        <v>0</v>
      </c>
      <c r="K182" s="199"/>
      <c r="L182" s="204"/>
      <c r="M182" s="205"/>
      <c r="N182" s="206"/>
      <c r="O182" s="206"/>
      <c r="P182" s="207">
        <f>SUM(P183:P186)</f>
        <v>0</v>
      </c>
      <c r="Q182" s="206"/>
      <c r="R182" s="207">
        <f>SUM(R183:R186)</f>
        <v>0.24084500000000003</v>
      </c>
      <c r="S182" s="206"/>
      <c r="T182" s="208">
        <f>SUM(T183:T186)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9" t="s">
        <v>86</v>
      </c>
      <c r="AT182" s="210" t="s">
        <v>76</v>
      </c>
      <c r="AU182" s="210" t="s">
        <v>84</v>
      </c>
      <c r="AY182" s="209" t="s">
        <v>162</v>
      </c>
      <c r="BK182" s="211">
        <f>SUM(BK183:BK186)</f>
        <v>0</v>
      </c>
    </row>
    <row r="183" s="2" customFormat="1">
      <c r="A183" s="40"/>
      <c r="B183" s="41"/>
      <c r="C183" s="212" t="s">
        <v>278</v>
      </c>
      <c r="D183" s="212" t="s">
        <v>163</v>
      </c>
      <c r="E183" s="213" t="s">
        <v>1304</v>
      </c>
      <c r="F183" s="214" t="s">
        <v>1305</v>
      </c>
      <c r="G183" s="215" t="s">
        <v>471</v>
      </c>
      <c r="H183" s="216">
        <v>159.5</v>
      </c>
      <c r="I183" s="217"/>
      <c r="J183" s="218">
        <f>ROUND(I183*H183,2)</f>
        <v>0</v>
      </c>
      <c r="K183" s="214" t="s">
        <v>1157</v>
      </c>
      <c r="L183" s="46"/>
      <c r="M183" s="219" t="s">
        <v>32</v>
      </c>
      <c r="N183" s="220" t="s">
        <v>48</v>
      </c>
      <c r="O183" s="86"/>
      <c r="P183" s="221">
        <f>O183*H183</f>
        <v>0</v>
      </c>
      <c r="Q183" s="221">
        <v>0.0015</v>
      </c>
      <c r="R183" s="221">
        <f>Q183*H183</f>
        <v>0.23925000000000002</v>
      </c>
      <c r="S183" s="221">
        <v>0</v>
      </c>
      <c r="T183" s="222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3" t="s">
        <v>220</v>
      </c>
      <c r="AT183" s="223" t="s">
        <v>163</v>
      </c>
      <c r="AU183" s="223" t="s">
        <v>86</v>
      </c>
      <c r="AY183" s="18" t="s">
        <v>162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18" t="s">
        <v>84</v>
      </c>
      <c r="BK183" s="224">
        <f>ROUND(I183*H183,2)</f>
        <v>0</v>
      </c>
      <c r="BL183" s="18" t="s">
        <v>220</v>
      </c>
      <c r="BM183" s="223" t="s">
        <v>1306</v>
      </c>
    </row>
    <row r="184" s="2" customFormat="1" ht="16.5" customHeight="1">
      <c r="A184" s="40"/>
      <c r="B184" s="41"/>
      <c r="C184" s="212" t="s">
        <v>281</v>
      </c>
      <c r="D184" s="212" t="s">
        <v>163</v>
      </c>
      <c r="E184" s="213" t="s">
        <v>1307</v>
      </c>
      <c r="F184" s="214" t="s">
        <v>1308</v>
      </c>
      <c r="G184" s="215" t="s">
        <v>471</v>
      </c>
      <c r="H184" s="216">
        <v>159.5</v>
      </c>
      <c r="I184" s="217"/>
      <c r="J184" s="218">
        <f>ROUND(I184*H184,2)</f>
        <v>0</v>
      </c>
      <c r="K184" s="214" t="s">
        <v>1157</v>
      </c>
      <c r="L184" s="46"/>
      <c r="M184" s="219" t="s">
        <v>32</v>
      </c>
      <c r="N184" s="220" t="s">
        <v>48</v>
      </c>
      <c r="O184" s="86"/>
      <c r="P184" s="221">
        <f>O184*H184</f>
        <v>0</v>
      </c>
      <c r="Q184" s="221">
        <v>1.0000000000000001E-05</v>
      </c>
      <c r="R184" s="221">
        <f>Q184*H184</f>
        <v>0.0015950000000000001</v>
      </c>
      <c r="S184" s="221">
        <v>0</v>
      </c>
      <c r="T184" s="222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3" t="s">
        <v>220</v>
      </c>
      <c r="AT184" s="223" t="s">
        <v>163</v>
      </c>
      <c r="AU184" s="223" t="s">
        <v>86</v>
      </c>
      <c r="AY184" s="18" t="s">
        <v>162</v>
      </c>
      <c r="BE184" s="224">
        <f>IF(N184="základní",J184,0)</f>
        <v>0</v>
      </c>
      <c r="BF184" s="224">
        <f>IF(N184="snížená",J184,0)</f>
        <v>0</v>
      </c>
      <c r="BG184" s="224">
        <f>IF(N184="zákl. přenesená",J184,0)</f>
        <v>0</v>
      </c>
      <c r="BH184" s="224">
        <f>IF(N184="sníž. přenesená",J184,0)</f>
        <v>0</v>
      </c>
      <c r="BI184" s="224">
        <f>IF(N184="nulová",J184,0)</f>
        <v>0</v>
      </c>
      <c r="BJ184" s="18" t="s">
        <v>84</v>
      </c>
      <c r="BK184" s="224">
        <f>ROUND(I184*H184,2)</f>
        <v>0</v>
      </c>
      <c r="BL184" s="18" t="s">
        <v>220</v>
      </c>
      <c r="BM184" s="223" t="s">
        <v>1309</v>
      </c>
    </row>
    <row r="185" s="2" customFormat="1" ht="16.5" customHeight="1">
      <c r="A185" s="40"/>
      <c r="B185" s="41"/>
      <c r="C185" s="212" t="s">
        <v>287</v>
      </c>
      <c r="D185" s="212" t="s">
        <v>1310</v>
      </c>
      <c r="E185" s="213" t="s">
        <v>1311</v>
      </c>
      <c r="F185" s="214" t="s">
        <v>1312</v>
      </c>
      <c r="G185" s="215" t="s">
        <v>471</v>
      </c>
      <c r="H185" s="216">
        <v>492</v>
      </c>
      <c r="I185" s="217"/>
      <c r="J185" s="218">
        <f>ROUND(I185*H185,2)</f>
        <v>0</v>
      </c>
      <c r="K185" s="214" t="s">
        <v>1313</v>
      </c>
      <c r="L185" s="46"/>
      <c r="M185" s="219" t="s">
        <v>32</v>
      </c>
      <c r="N185" s="220" t="s">
        <v>48</v>
      </c>
      <c r="O185" s="86"/>
      <c r="P185" s="221">
        <f>O185*H185</f>
        <v>0</v>
      </c>
      <c r="Q185" s="221">
        <v>0</v>
      </c>
      <c r="R185" s="221">
        <f>Q185*H185</f>
        <v>0</v>
      </c>
      <c r="S185" s="221">
        <v>0</v>
      </c>
      <c r="T185" s="222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3" t="s">
        <v>220</v>
      </c>
      <c r="AT185" s="223" t="s">
        <v>163</v>
      </c>
      <c r="AU185" s="223" t="s">
        <v>86</v>
      </c>
      <c r="AY185" s="18" t="s">
        <v>162</v>
      </c>
      <c r="BE185" s="224">
        <f>IF(N185="základní",J185,0)</f>
        <v>0</v>
      </c>
      <c r="BF185" s="224">
        <f>IF(N185="snížená",J185,0)</f>
        <v>0</v>
      </c>
      <c r="BG185" s="224">
        <f>IF(N185="zákl. přenesená",J185,0)</f>
        <v>0</v>
      </c>
      <c r="BH185" s="224">
        <f>IF(N185="sníž. přenesená",J185,0)</f>
        <v>0</v>
      </c>
      <c r="BI185" s="224">
        <f>IF(N185="nulová",J185,0)</f>
        <v>0</v>
      </c>
      <c r="BJ185" s="18" t="s">
        <v>84</v>
      </c>
      <c r="BK185" s="224">
        <f>ROUND(I185*H185,2)</f>
        <v>0</v>
      </c>
      <c r="BL185" s="18" t="s">
        <v>220</v>
      </c>
      <c r="BM185" s="223" t="s">
        <v>1314</v>
      </c>
    </row>
    <row r="186" s="13" customFormat="1">
      <c r="A186" s="13"/>
      <c r="B186" s="237"/>
      <c r="C186" s="238"/>
      <c r="D186" s="232" t="s">
        <v>1159</v>
      </c>
      <c r="E186" s="239" t="s">
        <v>32</v>
      </c>
      <c r="F186" s="240" t="s">
        <v>1315</v>
      </c>
      <c r="G186" s="238"/>
      <c r="H186" s="241">
        <v>492</v>
      </c>
      <c r="I186" s="242"/>
      <c r="J186" s="238"/>
      <c r="K186" s="238"/>
      <c r="L186" s="243"/>
      <c r="M186" s="244"/>
      <c r="N186" s="245"/>
      <c r="O186" s="245"/>
      <c r="P186" s="245"/>
      <c r="Q186" s="245"/>
      <c r="R186" s="245"/>
      <c r="S186" s="245"/>
      <c r="T186" s="24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7" t="s">
        <v>1159</v>
      </c>
      <c r="AU186" s="247" t="s">
        <v>86</v>
      </c>
      <c r="AV186" s="13" t="s">
        <v>86</v>
      </c>
      <c r="AW186" s="13" t="s">
        <v>39</v>
      </c>
      <c r="AX186" s="13" t="s">
        <v>84</v>
      </c>
      <c r="AY186" s="247" t="s">
        <v>162</v>
      </c>
    </row>
    <row r="187" s="12" customFormat="1" ht="25.92" customHeight="1">
      <c r="A187" s="12"/>
      <c r="B187" s="198"/>
      <c r="C187" s="199"/>
      <c r="D187" s="200" t="s">
        <v>76</v>
      </c>
      <c r="E187" s="201" t="s">
        <v>1316</v>
      </c>
      <c r="F187" s="201" t="s">
        <v>511</v>
      </c>
      <c r="G187" s="199"/>
      <c r="H187" s="199"/>
      <c r="I187" s="202"/>
      <c r="J187" s="203">
        <f>BK187</f>
        <v>0</v>
      </c>
      <c r="K187" s="199"/>
      <c r="L187" s="204"/>
      <c r="M187" s="205"/>
      <c r="N187" s="206"/>
      <c r="O187" s="206"/>
      <c r="P187" s="207">
        <f>SUM(P188:P192)</f>
        <v>0</v>
      </c>
      <c r="Q187" s="206"/>
      <c r="R187" s="207">
        <f>SUM(R188:R192)</f>
        <v>0</v>
      </c>
      <c r="S187" s="206"/>
      <c r="T187" s="208">
        <f>SUM(T188:T192)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9" t="s">
        <v>179</v>
      </c>
      <c r="AT187" s="210" t="s">
        <v>76</v>
      </c>
      <c r="AU187" s="210" t="s">
        <v>77</v>
      </c>
      <c r="AY187" s="209" t="s">
        <v>162</v>
      </c>
      <c r="BK187" s="211">
        <f>SUM(BK188:BK192)</f>
        <v>0</v>
      </c>
    </row>
    <row r="188" s="2" customFormat="1" ht="16.5" customHeight="1">
      <c r="A188" s="40"/>
      <c r="B188" s="41"/>
      <c r="C188" s="212" t="s">
        <v>291</v>
      </c>
      <c r="D188" s="212" t="s">
        <v>163</v>
      </c>
      <c r="E188" s="213" t="s">
        <v>1317</v>
      </c>
      <c r="F188" s="214" t="s">
        <v>1318</v>
      </c>
      <c r="G188" s="215" t="s">
        <v>515</v>
      </c>
      <c r="H188" s="216">
        <v>20</v>
      </c>
      <c r="I188" s="217"/>
      <c r="J188" s="218">
        <f>ROUND(I188*H188,2)</f>
        <v>0</v>
      </c>
      <c r="K188" s="214" t="s">
        <v>1157</v>
      </c>
      <c r="L188" s="46"/>
      <c r="M188" s="219" t="s">
        <v>32</v>
      </c>
      <c r="N188" s="220" t="s">
        <v>48</v>
      </c>
      <c r="O188" s="86"/>
      <c r="P188" s="221">
        <f>O188*H188</f>
        <v>0</v>
      </c>
      <c r="Q188" s="221">
        <v>0</v>
      </c>
      <c r="R188" s="221">
        <f>Q188*H188</f>
        <v>0</v>
      </c>
      <c r="S188" s="221">
        <v>0</v>
      </c>
      <c r="T188" s="222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3" t="s">
        <v>516</v>
      </c>
      <c r="AT188" s="223" t="s">
        <v>163</v>
      </c>
      <c r="AU188" s="223" t="s">
        <v>84</v>
      </c>
      <c r="AY188" s="18" t="s">
        <v>162</v>
      </c>
      <c r="BE188" s="224">
        <f>IF(N188="základní",J188,0)</f>
        <v>0</v>
      </c>
      <c r="BF188" s="224">
        <f>IF(N188="snížená",J188,0)</f>
        <v>0</v>
      </c>
      <c r="BG188" s="224">
        <f>IF(N188="zákl. přenesená",J188,0)</f>
        <v>0</v>
      </c>
      <c r="BH188" s="224">
        <f>IF(N188="sníž. přenesená",J188,0)</f>
        <v>0</v>
      </c>
      <c r="BI188" s="224">
        <f>IF(N188="nulová",J188,0)</f>
        <v>0</v>
      </c>
      <c r="BJ188" s="18" t="s">
        <v>84</v>
      </c>
      <c r="BK188" s="224">
        <f>ROUND(I188*H188,2)</f>
        <v>0</v>
      </c>
      <c r="BL188" s="18" t="s">
        <v>516</v>
      </c>
      <c r="BM188" s="223" t="s">
        <v>1319</v>
      </c>
    </row>
    <row r="189" s="2" customFormat="1" ht="16.5" customHeight="1">
      <c r="A189" s="40"/>
      <c r="B189" s="41"/>
      <c r="C189" s="212" t="s">
        <v>295</v>
      </c>
      <c r="D189" s="212" t="s">
        <v>163</v>
      </c>
      <c r="E189" s="213" t="s">
        <v>1320</v>
      </c>
      <c r="F189" s="214" t="s">
        <v>1321</v>
      </c>
      <c r="G189" s="215" t="s">
        <v>515</v>
      </c>
      <c r="H189" s="216">
        <v>10</v>
      </c>
      <c r="I189" s="217"/>
      <c r="J189" s="218">
        <f>ROUND(I189*H189,2)</f>
        <v>0</v>
      </c>
      <c r="K189" s="214" t="s">
        <v>1157</v>
      </c>
      <c r="L189" s="46"/>
      <c r="M189" s="219" t="s">
        <v>32</v>
      </c>
      <c r="N189" s="220" t="s">
        <v>48</v>
      </c>
      <c r="O189" s="86"/>
      <c r="P189" s="221">
        <f>O189*H189</f>
        <v>0</v>
      </c>
      <c r="Q189" s="221">
        <v>0</v>
      </c>
      <c r="R189" s="221">
        <f>Q189*H189</f>
        <v>0</v>
      </c>
      <c r="S189" s="221">
        <v>0</v>
      </c>
      <c r="T189" s="222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3" t="s">
        <v>516</v>
      </c>
      <c r="AT189" s="223" t="s">
        <v>163</v>
      </c>
      <c r="AU189" s="223" t="s">
        <v>84</v>
      </c>
      <c r="AY189" s="18" t="s">
        <v>162</v>
      </c>
      <c r="BE189" s="224">
        <f>IF(N189="základní",J189,0)</f>
        <v>0</v>
      </c>
      <c r="BF189" s="224">
        <f>IF(N189="snížená",J189,0)</f>
        <v>0</v>
      </c>
      <c r="BG189" s="224">
        <f>IF(N189="zákl. přenesená",J189,0)</f>
        <v>0</v>
      </c>
      <c r="BH189" s="224">
        <f>IF(N189="sníž. přenesená",J189,0)</f>
        <v>0</v>
      </c>
      <c r="BI189" s="224">
        <f>IF(N189="nulová",J189,0)</f>
        <v>0</v>
      </c>
      <c r="BJ189" s="18" t="s">
        <v>84</v>
      </c>
      <c r="BK189" s="224">
        <f>ROUND(I189*H189,2)</f>
        <v>0</v>
      </c>
      <c r="BL189" s="18" t="s">
        <v>516</v>
      </c>
      <c r="BM189" s="223" t="s">
        <v>1322</v>
      </c>
    </row>
    <row r="190" s="2" customFormat="1" ht="16.5" customHeight="1">
      <c r="A190" s="40"/>
      <c r="B190" s="41"/>
      <c r="C190" s="212" t="s">
        <v>299</v>
      </c>
      <c r="D190" s="212" t="s">
        <v>163</v>
      </c>
      <c r="E190" s="213" t="s">
        <v>1323</v>
      </c>
      <c r="F190" s="214" t="s">
        <v>1324</v>
      </c>
      <c r="G190" s="215" t="s">
        <v>515</v>
      </c>
      <c r="H190" s="216">
        <v>15</v>
      </c>
      <c r="I190" s="217"/>
      <c r="J190" s="218">
        <f>ROUND(I190*H190,2)</f>
        <v>0</v>
      </c>
      <c r="K190" s="214" t="s">
        <v>1157</v>
      </c>
      <c r="L190" s="46"/>
      <c r="M190" s="219" t="s">
        <v>32</v>
      </c>
      <c r="N190" s="220" t="s">
        <v>48</v>
      </c>
      <c r="O190" s="86"/>
      <c r="P190" s="221">
        <f>O190*H190</f>
        <v>0</v>
      </c>
      <c r="Q190" s="221">
        <v>0</v>
      </c>
      <c r="R190" s="221">
        <f>Q190*H190</f>
        <v>0</v>
      </c>
      <c r="S190" s="221">
        <v>0</v>
      </c>
      <c r="T190" s="222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3" t="s">
        <v>516</v>
      </c>
      <c r="AT190" s="223" t="s">
        <v>163</v>
      </c>
      <c r="AU190" s="223" t="s">
        <v>84</v>
      </c>
      <c r="AY190" s="18" t="s">
        <v>162</v>
      </c>
      <c r="BE190" s="224">
        <f>IF(N190="základní",J190,0)</f>
        <v>0</v>
      </c>
      <c r="BF190" s="224">
        <f>IF(N190="snížená",J190,0)</f>
        <v>0</v>
      </c>
      <c r="BG190" s="224">
        <f>IF(N190="zákl. přenesená",J190,0)</f>
        <v>0</v>
      </c>
      <c r="BH190" s="224">
        <f>IF(N190="sníž. přenesená",J190,0)</f>
        <v>0</v>
      </c>
      <c r="BI190" s="224">
        <f>IF(N190="nulová",J190,0)</f>
        <v>0</v>
      </c>
      <c r="BJ190" s="18" t="s">
        <v>84</v>
      </c>
      <c r="BK190" s="224">
        <f>ROUND(I190*H190,2)</f>
        <v>0</v>
      </c>
      <c r="BL190" s="18" t="s">
        <v>516</v>
      </c>
      <c r="BM190" s="223" t="s">
        <v>1325</v>
      </c>
    </row>
    <row r="191" s="2" customFormat="1" ht="16.5" customHeight="1">
      <c r="A191" s="40"/>
      <c r="B191" s="41"/>
      <c r="C191" s="212" t="s">
        <v>303</v>
      </c>
      <c r="D191" s="212" t="s">
        <v>163</v>
      </c>
      <c r="E191" s="213" t="s">
        <v>1326</v>
      </c>
      <c r="F191" s="214" t="s">
        <v>1327</v>
      </c>
      <c r="G191" s="215" t="s">
        <v>515</v>
      </c>
      <c r="H191" s="216">
        <v>20</v>
      </c>
      <c r="I191" s="217"/>
      <c r="J191" s="218">
        <f>ROUND(I191*H191,2)</f>
        <v>0</v>
      </c>
      <c r="K191" s="214" t="s">
        <v>1157</v>
      </c>
      <c r="L191" s="46"/>
      <c r="M191" s="219" t="s">
        <v>32</v>
      </c>
      <c r="N191" s="220" t="s">
        <v>48</v>
      </c>
      <c r="O191" s="86"/>
      <c r="P191" s="221">
        <f>O191*H191</f>
        <v>0</v>
      </c>
      <c r="Q191" s="221">
        <v>0</v>
      </c>
      <c r="R191" s="221">
        <f>Q191*H191</f>
        <v>0</v>
      </c>
      <c r="S191" s="221">
        <v>0</v>
      </c>
      <c r="T191" s="222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23" t="s">
        <v>516</v>
      </c>
      <c r="AT191" s="223" t="s">
        <v>163</v>
      </c>
      <c r="AU191" s="223" t="s">
        <v>84</v>
      </c>
      <c r="AY191" s="18" t="s">
        <v>162</v>
      </c>
      <c r="BE191" s="224">
        <f>IF(N191="základní",J191,0)</f>
        <v>0</v>
      </c>
      <c r="BF191" s="224">
        <f>IF(N191="snížená",J191,0)</f>
        <v>0</v>
      </c>
      <c r="BG191" s="224">
        <f>IF(N191="zákl. přenesená",J191,0)</f>
        <v>0</v>
      </c>
      <c r="BH191" s="224">
        <f>IF(N191="sníž. přenesená",J191,0)</f>
        <v>0</v>
      </c>
      <c r="BI191" s="224">
        <f>IF(N191="nulová",J191,0)</f>
        <v>0</v>
      </c>
      <c r="BJ191" s="18" t="s">
        <v>84</v>
      </c>
      <c r="BK191" s="224">
        <f>ROUND(I191*H191,2)</f>
        <v>0</v>
      </c>
      <c r="BL191" s="18" t="s">
        <v>516</v>
      </c>
      <c r="BM191" s="223" t="s">
        <v>1328</v>
      </c>
    </row>
    <row r="192" s="2" customFormat="1" ht="21.75" customHeight="1">
      <c r="A192" s="40"/>
      <c r="B192" s="41"/>
      <c r="C192" s="212" t="s">
        <v>307</v>
      </c>
      <c r="D192" s="212" t="s">
        <v>163</v>
      </c>
      <c r="E192" s="213" t="s">
        <v>1329</v>
      </c>
      <c r="F192" s="214" t="s">
        <v>1330</v>
      </c>
      <c r="G192" s="215" t="s">
        <v>515</v>
      </c>
      <c r="H192" s="216">
        <v>21</v>
      </c>
      <c r="I192" s="217"/>
      <c r="J192" s="218">
        <f>ROUND(I192*H192,2)</f>
        <v>0</v>
      </c>
      <c r="K192" s="214" t="s">
        <v>1157</v>
      </c>
      <c r="L192" s="46"/>
      <c r="M192" s="227" t="s">
        <v>32</v>
      </c>
      <c r="N192" s="228" t="s">
        <v>48</v>
      </c>
      <c r="O192" s="229"/>
      <c r="P192" s="230">
        <f>O192*H192</f>
        <v>0</v>
      </c>
      <c r="Q192" s="230">
        <v>0</v>
      </c>
      <c r="R192" s="230">
        <f>Q192*H192</f>
        <v>0</v>
      </c>
      <c r="S192" s="230">
        <v>0</v>
      </c>
      <c r="T192" s="231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23" t="s">
        <v>516</v>
      </c>
      <c r="AT192" s="223" t="s">
        <v>163</v>
      </c>
      <c r="AU192" s="223" t="s">
        <v>84</v>
      </c>
      <c r="AY192" s="18" t="s">
        <v>162</v>
      </c>
      <c r="BE192" s="224">
        <f>IF(N192="základní",J192,0)</f>
        <v>0</v>
      </c>
      <c r="BF192" s="224">
        <f>IF(N192="snížená",J192,0)</f>
        <v>0</v>
      </c>
      <c r="BG192" s="224">
        <f>IF(N192="zákl. přenesená",J192,0)</f>
        <v>0</v>
      </c>
      <c r="BH192" s="224">
        <f>IF(N192="sníž. přenesená",J192,0)</f>
        <v>0</v>
      </c>
      <c r="BI192" s="224">
        <f>IF(N192="nulová",J192,0)</f>
        <v>0</v>
      </c>
      <c r="BJ192" s="18" t="s">
        <v>84</v>
      </c>
      <c r="BK192" s="224">
        <f>ROUND(I192*H192,2)</f>
        <v>0</v>
      </c>
      <c r="BL192" s="18" t="s">
        <v>516</v>
      </c>
      <c r="BM192" s="223" t="s">
        <v>1331</v>
      </c>
    </row>
    <row r="193" s="2" customFormat="1" ht="6.96" customHeight="1">
      <c r="A193" s="40"/>
      <c r="B193" s="61"/>
      <c r="C193" s="62"/>
      <c r="D193" s="62"/>
      <c r="E193" s="62"/>
      <c r="F193" s="62"/>
      <c r="G193" s="62"/>
      <c r="H193" s="62"/>
      <c r="I193" s="62"/>
      <c r="J193" s="62"/>
      <c r="K193" s="62"/>
      <c r="L193" s="46"/>
      <c r="M193" s="40"/>
      <c r="O193" s="40"/>
      <c r="P193" s="40"/>
      <c r="Q193" s="40"/>
      <c r="R193" s="40"/>
      <c r="S193" s="40"/>
      <c r="T193" s="40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</row>
  </sheetData>
  <sheetProtection sheet="1" autoFilter="0" formatColumns="0" formatRows="0" objects="1" scenarios="1" spinCount="100000" saltValue="JMyIg7EwlPxZKFWAzN8egOSSNaVhihIZ4N/KD+v1Hni6j0OskHk5OpAyBmbFIx8e4GOxCGb1PVHLLatnE+jRYw==" hashValue="JV8pb8YQyvmgw32PB888377Libve9MxiKTGnwfAnDM3vurnk/fmc5e/ygLnGTKIIycakn+c0PkMGK+TvorITqA==" algorithmName="SHA-512" password="CC35"/>
  <autoFilter ref="C97:K19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6:H86"/>
    <mergeCell ref="E88:H88"/>
    <mergeCell ref="E90:H9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86</v>
      </c>
    </row>
    <row r="4" s="1" customFormat="1" ht="24.96" customHeight="1">
      <c r="B4" s="21"/>
      <c r="D4" s="142" t="s">
        <v>110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Energeticky úsporná opatření ZŠ Podmostní 1</v>
      </c>
      <c r="F7" s="144"/>
      <c r="G7" s="144"/>
      <c r="H7" s="144"/>
      <c r="L7" s="21"/>
    </row>
    <row r="8" s="1" customFormat="1" ht="12" customHeight="1">
      <c r="B8" s="21"/>
      <c r="D8" s="144" t="s">
        <v>111</v>
      </c>
      <c r="L8" s="21"/>
    </row>
    <row r="9" s="2" customFormat="1" ht="16.5" customHeight="1">
      <c r="A9" s="40"/>
      <c r="B9" s="46"/>
      <c r="C9" s="40"/>
      <c r="D9" s="40"/>
      <c r="E9" s="145" t="s">
        <v>112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113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1332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32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22</v>
      </c>
      <c r="E14" s="40"/>
      <c r="F14" s="135" t="s">
        <v>23</v>
      </c>
      <c r="G14" s="40"/>
      <c r="H14" s="40"/>
      <c r="I14" s="144" t="s">
        <v>24</v>
      </c>
      <c r="J14" s="148" t="str">
        <f>'Rekapitulace stavby'!AN8</f>
        <v>12. 12. 2020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30</v>
      </c>
      <c r="E16" s="40"/>
      <c r="F16" s="40"/>
      <c r="G16" s="40"/>
      <c r="H16" s="40"/>
      <c r="I16" s="144" t="s">
        <v>31</v>
      </c>
      <c r="J16" s="135" t="s">
        <v>32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33</v>
      </c>
      <c r="F17" s="40"/>
      <c r="G17" s="40"/>
      <c r="H17" s="40"/>
      <c r="I17" s="144" t="s">
        <v>34</v>
      </c>
      <c r="J17" s="135" t="s">
        <v>32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35</v>
      </c>
      <c r="E19" s="40"/>
      <c r="F19" s="40"/>
      <c r="G19" s="40"/>
      <c r="H19" s="40"/>
      <c r="I19" s="144" t="s">
        <v>31</v>
      </c>
      <c r="J19" s="34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35"/>
      <c r="G20" s="135"/>
      <c r="H20" s="135"/>
      <c r="I20" s="144" t="s">
        <v>34</v>
      </c>
      <c r="J20" s="34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37</v>
      </c>
      <c r="E22" s="40"/>
      <c r="F22" s="40"/>
      <c r="G22" s="40"/>
      <c r="H22" s="40"/>
      <c r="I22" s="144" t="s">
        <v>31</v>
      </c>
      <c r="J22" s="135" t="s">
        <v>32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38</v>
      </c>
      <c r="F23" s="40"/>
      <c r="G23" s="40"/>
      <c r="H23" s="40"/>
      <c r="I23" s="144" t="s">
        <v>34</v>
      </c>
      <c r="J23" s="135" t="s">
        <v>32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40</v>
      </c>
      <c r="E25" s="40"/>
      <c r="F25" s="40"/>
      <c r="G25" s="40"/>
      <c r="H25" s="40"/>
      <c r="I25" s="144" t="s">
        <v>31</v>
      </c>
      <c r="J25" s="135" t="s">
        <v>32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38</v>
      </c>
      <c r="F26" s="40"/>
      <c r="G26" s="40"/>
      <c r="H26" s="40"/>
      <c r="I26" s="144" t="s">
        <v>34</v>
      </c>
      <c r="J26" s="135" t="s">
        <v>32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41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32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43</v>
      </c>
      <c r="E32" s="40"/>
      <c r="F32" s="40"/>
      <c r="G32" s="40"/>
      <c r="H32" s="40"/>
      <c r="I32" s="40"/>
      <c r="J32" s="155">
        <f>ROUND(J96,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45</v>
      </c>
      <c r="G34" s="40"/>
      <c r="H34" s="40"/>
      <c r="I34" s="156" t="s">
        <v>44</v>
      </c>
      <c r="J34" s="156" t="s">
        <v>46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47</v>
      </c>
      <c r="E35" s="144" t="s">
        <v>48</v>
      </c>
      <c r="F35" s="158">
        <f>ROUND((SUM(BE96:BE202)),  2)</f>
        <v>0</v>
      </c>
      <c r="G35" s="40"/>
      <c r="H35" s="40"/>
      <c r="I35" s="159">
        <v>0.20999999999999999</v>
      </c>
      <c r="J35" s="158">
        <f>ROUND(((SUM(BE96:BE202))*I35),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49</v>
      </c>
      <c r="F36" s="158">
        <f>ROUND((SUM(BF96:BF202)),  2)</f>
        <v>0</v>
      </c>
      <c r="G36" s="40"/>
      <c r="H36" s="40"/>
      <c r="I36" s="159">
        <v>0.14999999999999999</v>
      </c>
      <c r="J36" s="158">
        <f>ROUND(((SUM(BF96:BF202))*I36),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50</v>
      </c>
      <c r="F37" s="158">
        <f>ROUND((SUM(BG96:BG202)),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51</v>
      </c>
      <c r="F38" s="158">
        <f>ROUND((SUM(BH96:BH202)),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52</v>
      </c>
      <c r="F39" s="158">
        <f>ROUND((SUM(BI96:BI202)),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53</v>
      </c>
      <c r="E41" s="162"/>
      <c r="F41" s="162"/>
      <c r="G41" s="163" t="s">
        <v>54</v>
      </c>
      <c r="H41" s="164" t="s">
        <v>55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4" t="s">
        <v>117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Energeticky úsporná opatření ZŠ Podmostní 1</v>
      </c>
      <c r="F50" s="33"/>
      <c r="G50" s="33"/>
      <c r="H50" s="33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2"/>
      <c r="C51" s="33" t="s">
        <v>111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40"/>
      <c r="B52" s="41"/>
      <c r="C52" s="42"/>
      <c r="D52" s="42"/>
      <c r="E52" s="171" t="s">
        <v>112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3" t="s">
        <v>113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05 - Stavební úpravy pro PBŘ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3" t="s">
        <v>22</v>
      </c>
      <c r="D56" s="42"/>
      <c r="E56" s="42"/>
      <c r="F56" s="28" t="str">
        <f>F14</f>
        <v>Plzeň</v>
      </c>
      <c r="G56" s="42"/>
      <c r="H56" s="42"/>
      <c r="I56" s="33" t="s">
        <v>24</v>
      </c>
      <c r="J56" s="74" t="str">
        <f>IF(J14="","",J14)</f>
        <v>12. 12. 2020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3" t="s">
        <v>30</v>
      </c>
      <c r="D58" s="42"/>
      <c r="E58" s="42"/>
      <c r="F58" s="28" t="str">
        <f>E17</f>
        <v>Krajský úřad Plzeňského kraje</v>
      </c>
      <c r="G58" s="42"/>
      <c r="H58" s="42"/>
      <c r="I58" s="33" t="s">
        <v>37</v>
      </c>
      <c r="J58" s="38" t="str">
        <f>E23</f>
        <v>Area Projekt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3" t="s">
        <v>35</v>
      </c>
      <c r="D59" s="42"/>
      <c r="E59" s="42"/>
      <c r="F59" s="28" t="str">
        <f>IF(E20="","",E20)</f>
        <v>Vyplň údaj</v>
      </c>
      <c r="G59" s="42"/>
      <c r="H59" s="42"/>
      <c r="I59" s="33" t="s">
        <v>40</v>
      </c>
      <c r="J59" s="38" t="str">
        <f>E26</f>
        <v>Area Projekt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118</v>
      </c>
      <c r="D61" s="173"/>
      <c r="E61" s="173"/>
      <c r="F61" s="173"/>
      <c r="G61" s="173"/>
      <c r="H61" s="173"/>
      <c r="I61" s="173"/>
      <c r="J61" s="174" t="s">
        <v>119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75</v>
      </c>
      <c r="D63" s="42"/>
      <c r="E63" s="42"/>
      <c r="F63" s="42"/>
      <c r="G63" s="42"/>
      <c r="H63" s="42"/>
      <c r="I63" s="42"/>
      <c r="J63" s="104">
        <f>J96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8" t="s">
        <v>120</v>
      </c>
    </row>
    <row r="64" s="9" customFormat="1" ht="24.96" customHeight="1">
      <c r="A64" s="9"/>
      <c r="B64" s="176"/>
      <c r="C64" s="177"/>
      <c r="D64" s="178" t="s">
        <v>1138</v>
      </c>
      <c r="E64" s="179"/>
      <c r="F64" s="179"/>
      <c r="G64" s="179"/>
      <c r="H64" s="179"/>
      <c r="I64" s="179"/>
      <c r="J64" s="180">
        <f>J97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1333</v>
      </c>
      <c r="E65" s="184"/>
      <c r="F65" s="184"/>
      <c r="G65" s="184"/>
      <c r="H65" s="184"/>
      <c r="I65" s="184"/>
      <c r="J65" s="185">
        <f>J98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1139</v>
      </c>
      <c r="E66" s="184"/>
      <c r="F66" s="184"/>
      <c r="G66" s="184"/>
      <c r="H66" s="184"/>
      <c r="I66" s="184"/>
      <c r="J66" s="185">
        <f>J103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1140</v>
      </c>
      <c r="E67" s="184"/>
      <c r="F67" s="184"/>
      <c r="G67" s="184"/>
      <c r="H67" s="184"/>
      <c r="I67" s="184"/>
      <c r="J67" s="185">
        <f>J124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1141</v>
      </c>
      <c r="E68" s="184"/>
      <c r="F68" s="184"/>
      <c r="G68" s="184"/>
      <c r="H68" s="184"/>
      <c r="I68" s="184"/>
      <c r="J68" s="185">
        <f>J140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1142</v>
      </c>
      <c r="E69" s="184"/>
      <c r="F69" s="184"/>
      <c r="G69" s="184"/>
      <c r="H69" s="184"/>
      <c r="I69" s="184"/>
      <c r="J69" s="185">
        <f>J146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6"/>
      <c r="C70" s="177"/>
      <c r="D70" s="178" t="s">
        <v>1143</v>
      </c>
      <c r="E70" s="179"/>
      <c r="F70" s="179"/>
      <c r="G70" s="179"/>
      <c r="H70" s="179"/>
      <c r="I70" s="179"/>
      <c r="J70" s="180">
        <f>J148</f>
        <v>0</v>
      </c>
      <c r="K70" s="177"/>
      <c r="L70" s="18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2"/>
      <c r="C71" s="127"/>
      <c r="D71" s="183" t="s">
        <v>1334</v>
      </c>
      <c r="E71" s="184"/>
      <c r="F71" s="184"/>
      <c r="G71" s="184"/>
      <c r="H71" s="184"/>
      <c r="I71" s="184"/>
      <c r="J71" s="185">
        <f>J149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7"/>
      <c r="D72" s="183" t="s">
        <v>1335</v>
      </c>
      <c r="E72" s="184"/>
      <c r="F72" s="184"/>
      <c r="G72" s="184"/>
      <c r="H72" s="184"/>
      <c r="I72" s="184"/>
      <c r="J72" s="185">
        <f>J160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7"/>
      <c r="D73" s="183" t="s">
        <v>1149</v>
      </c>
      <c r="E73" s="184"/>
      <c r="F73" s="184"/>
      <c r="G73" s="184"/>
      <c r="H73" s="184"/>
      <c r="I73" s="184"/>
      <c r="J73" s="185">
        <f>J192</f>
        <v>0</v>
      </c>
      <c r="K73" s="127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9" customFormat="1" ht="24.96" customHeight="1">
      <c r="A74" s="9"/>
      <c r="B74" s="176"/>
      <c r="C74" s="177"/>
      <c r="D74" s="178" t="s">
        <v>1150</v>
      </c>
      <c r="E74" s="179"/>
      <c r="F74" s="179"/>
      <c r="G74" s="179"/>
      <c r="H74" s="179"/>
      <c r="I74" s="179"/>
      <c r="J74" s="180">
        <f>J196</f>
        <v>0</v>
      </c>
      <c r="K74" s="177"/>
      <c r="L74" s="181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2" customFormat="1" ht="21.84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80" s="2" customFormat="1" ht="6.96" customHeight="1">
      <c r="A80" s="40"/>
      <c r="B80" s="63"/>
      <c r="C80" s="64"/>
      <c r="D80" s="64"/>
      <c r="E80" s="64"/>
      <c r="F80" s="64"/>
      <c r="G80" s="64"/>
      <c r="H80" s="64"/>
      <c r="I80" s="64"/>
      <c r="J80" s="64"/>
      <c r="K80" s="64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4.96" customHeight="1">
      <c r="A81" s="40"/>
      <c r="B81" s="41"/>
      <c r="C81" s="24" t="s">
        <v>147</v>
      </c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3" t="s">
        <v>16</v>
      </c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171" t="str">
        <f>E7</f>
        <v>Energeticky úsporná opatření ZŠ Podmostní 1</v>
      </c>
      <c r="F84" s="33"/>
      <c r="G84" s="33"/>
      <c r="H84" s="33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" customFormat="1" ht="12" customHeight="1">
      <c r="B85" s="22"/>
      <c r="C85" s="33" t="s">
        <v>111</v>
      </c>
      <c r="D85" s="23"/>
      <c r="E85" s="23"/>
      <c r="F85" s="23"/>
      <c r="G85" s="23"/>
      <c r="H85" s="23"/>
      <c r="I85" s="23"/>
      <c r="J85" s="23"/>
      <c r="K85" s="23"/>
      <c r="L85" s="21"/>
    </row>
    <row r="86" s="2" customFormat="1" ht="16.5" customHeight="1">
      <c r="A86" s="40"/>
      <c r="B86" s="41"/>
      <c r="C86" s="42"/>
      <c r="D86" s="42"/>
      <c r="E86" s="171" t="s">
        <v>112</v>
      </c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3" t="s">
        <v>113</v>
      </c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6.5" customHeight="1">
      <c r="A88" s="40"/>
      <c r="B88" s="41"/>
      <c r="C88" s="42"/>
      <c r="D88" s="42"/>
      <c r="E88" s="71" t="str">
        <f>E11</f>
        <v>05 - Stavební úpravy pro PBŘ</v>
      </c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3" t="s">
        <v>22</v>
      </c>
      <c r="D90" s="42"/>
      <c r="E90" s="42"/>
      <c r="F90" s="28" t="str">
        <f>F14</f>
        <v>Plzeň</v>
      </c>
      <c r="G90" s="42"/>
      <c r="H90" s="42"/>
      <c r="I90" s="33" t="s">
        <v>24</v>
      </c>
      <c r="J90" s="74" t="str">
        <f>IF(J14="","",J14)</f>
        <v>12. 12. 2020</v>
      </c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3" t="s">
        <v>30</v>
      </c>
      <c r="D92" s="42"/>
      <c r="E92" s="42"/>
      <c r="F92" s="28" t="str">
        <f>E17</f>
        <v>Krajský úřad Plzeňského kraje</v>
      </c>
      <c r="G92" s="42"/>
      <c r="H92" s="42"/>
      <c r="I92" s="33" t="s">
        <v>37</v>
      </c>
      <c r="J92" s="38" t="str">
        <f>E23</f>
        <v>Area Projekt</v>
      </c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3" t="s">
        <v>35</v>
      </c>
      <c r="D93" s="42"/>
      <c r="E93" s="42"/>
      <c r="F93" s="28" t="str">
        <f>IF(E20="","",E20)</f>
        <v>Vyplň údaj</v>
      </c>
      <c r="G93" s="42"/>
      <c r="H93" s="42"/>
      <c r="I93" s="33" t="s">
        <v>40</v>
      </c>
      <c r="J93" s="38" t="str">
        <f>E26</f>
        <v>Area Projekt</v>
      </c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0.32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4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11" customFormat="1" ht="29.28" customHeight="1">
      <c r="A95" s="187"/>
      <c r="B95" s="188"/>
      <c r="C95" s="189" t="s">
        <v>148</v>
      </c>
      <c r="D95" s="190" t="s">
        <v>62</v>
      </c>
      <c r="E95" s="190" t="s">
        <v>58</v>
      </c>
      <c r="F95" s="190" t="s">
        <v>59</v>
      </c>
      <c r="G95" s="190" t="s">
        <v>149</v>
      </c>
      <c r="H95" s="190" t="s">
        <v>150</v>
      </c>
      <c r="I95" s="190" t="s">
        <v>151</v>
      </c>
      <c r="J95" s="190" t="s">
        <v>119</v>
      </c>
      <c r="K95" s="191" t="s">
        <v>152</v>
      </c>
      <c r="L95" s="192"/>
      <c r="M95" s="94" t="s">
        <v>32</v>
      </c>
      <c r="N95" s="95" t="s">
        <v>47</v>
      </c>
      <c r="O95" s="95" t="s">
        <v>153</v>
      </c>
      <c r="P95" s="95" t="s">
        <v>154</v>
      </c>
      <c r="Q95" s="95" t="s">
        <v>155</v>
      </c>
      <c r="R95" s="95" t="s">
        <v>156</v>
      </c>
      <c r="S95" s="95" t="s">
        <v>157</v>
      </c>
      <c r="T95" s="96" t="s">
        <v>158</v>
      </c>
      <c r="U95" s="187"/>
      <c r="V95" s="187"/>
      <c r="W95" s="187"/>
      <c r="X95" s="187"/>
      <c r="Y95" s="187"/>
      <c r="Z95" s="187"/>
      <c r="AA95" s="187"/>
      <c r="AB95" s="187"/>
      <c r="AC95" s="187"/>
      <c r="AD95" s="187"/>
      <c r="AE95" s="187"/>
    </row>
    <row r="96" s="2" customFormat="1" ht="22.8" customHeight="1">
      <c r="A96" s="40"/>
      <c r="B96" s="41"/>
      <c r="C96" s="101" t="s">
        <v>159</v>
      </c>
      <c r="D96" s="42"/>
      <c r="E96" s="42"/>
      <c r="F96" s="42"/>
      <c r="G96" s="42"/>
      <c r="H96" s="42"/>
      <c r="I96" s="42"/>
      <c r="J96" s="193">
        <f>BK96</f>
        <v>0</v>
      </c>
      <c r="K96" s="42"/>
      <c r="L96" s="46"/>
      <c r="M96" s="97"/>
      <c r="N96" s="194"/>
      <c r="O96" s="98"/>
      <c r="P96" s="195">
        <f>P97+P148+P196</f>
        <v>0</v>
      </c>
      <c r="Q96" s="98"/>
      <c r="R96" s="195">
        <f>R97+R148+R196</f>
        <v>2.8868000000000009</v>
      </c>
      <c r="S96" s="98"/>
      <c r="T96" s="196">
        <f>T97+T148+T196</f>
        <v>1.2541979999999997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8" t="s">
        <v>76</v>
      </c>
      <c r="AU96" s="18" t="s">
        <v>120</v>
      </c>
      <c r="BK96" s="197">
        <f>BK97+BK148+BK196</f>
        <v>0</v>
      </c>
    </row>
    <row r="97" s="12" customFormat="1" ht="25.92" customHeight="1">
      <c r="A97" s="12"/>
      <c r="B97" s="198"/>
      <c r="C97" s="199"/>
      <c r="D97" s="200" t="s">
        <v>76</v>
      </c>
      <c r="E97" s="201" t="s">
        <v>1151</v>
      </c>
      <c r="F97" s="201" t="s">
        <v>1152</v>
      </c>
      <c r="G97" s="199"/>
      <c r="H97" s="199"/>
      <c r="I97" s="202"/>
      <c r="J97" s="203">
        <f>BK97</f>
        <v>0</v>
      </c>
      <c r="K97" s="199"/>
      <c r="L97" s="204"/>
      <c r="M97" s="205"/>
      <c r="N97" s="206"/>
      <c r="O97" s="206"/>
      <c r="P97" s="207">
        <f>P98+P103+P124+P140+P146</f>
        <v>0</v>
      </c>
      <c r="Q97" s="206"/>
      <c r="R97" s="207">
        <f>R98+R103+R124+R140+R146</f>
        <v>2.5718200000000007</v>
      </c>
      <c r="S97" s="206"/>
      <c r="T97" s="208">
        <f>T98+T103+T124+T140+T146</f>
        <v>1.2541979999999997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9" t="s">
        <v>84</v>
      </c>
      <c r="AT97" s="210" t="s">
        <v>76</v>
      </c>
      <c r="AU97" s="210" t="s">
        <v>77</v>
      </c>
      <c r="AY97" s="209" t="s">
        <v>162</v>
      </c>
      <c r="BK97" s="211">
        <f>BK98+BK103+BK124+BK140+BK146</f>
        <v>0</v>
      </c>
    </row>
    <row r="98" s="12" customFormat="1" ht="22.8" customHeight="1">
      <c r="A98" s="12"/>
      <c r="B98" s="198"/>
      <c r="C98" s="199"/>
      <c r="D98" s="200" t="s">
        <v>76</v>
      </c>
      <c r="E98" s="225" t="s">
        <v>175</v>
      </c>
      <c r="F98" s="225" t="s">
        <v>1336</v>
      </c>
      <c r="G98" s="199"/>
      <c r="H98" s="199"/>
      <c r="I98" s="202"/>
      <c r="J98" s="226">
        <f>BK98</f>
        <v>0</v>
      </c>
      <c r="K98" s="199"/>
      <c r="L98" s="204"/>
      <c r="M98" s="205"/>
      <c r="N98" s="206"/>
      <c r="O98" s="206"/>
      <c r="P98" s="207">
        <f>SUM(P99:P102)</f>
        <v>0</v>
      </c>
      <c r="Q98" s="206"/>
      <c r="R98" s="207">
        <f>SUM(R99:R102)</f>
        <v>2.0761300000000005</v>
      </c>
      <c r="S98" s="206"/>
      <c r="T98" s="208">
        <f>SUM(T99:T102)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9" t="s">
        <v>84</v>
      </c>
      <c r="AT98" s="210" t="s">
        <v>76</v>
      </c>
      <c r="AU98" s="210" t="s">
        <v>84</v>
      </c>
      <c r="AY98" s="209" t="s">
        <v>162</v>
      </c>
      <c r="BK98" s="211">
        <f>SUM(BK99:BK102)</f>
        <v>0</v>
      </c>
    </row>
    <row r="99" s="2" customFormat="1">
      <c r="A99" s="40"/>
      <c r="B99" s="41"/>
      <c r="C99" s="212" t="s">
        <v>84</v>
      </c>
      <c r="D99" s="212" t="s">
        <v>163</v>
      </c>
      <c r="E99" s="213" t="s">
        <v>1337</v>
      </c>
      <c r="F99" s="214" t="s">
        <v>1338</v>
      </c>
      <c r="G99" s="215" t="s">
        <v>1156</v>
      </c>
      <c r="H99" s="216">
        <v>1</v>
      </c>
      <c r="I99" s="217"/>
      <c r="J99" s="218">
        <f>ROUND(I99*H99,2)</f>
        <v>0</v>
      </c>
      <c r="K99" s="214" t="s">
        <v>1157</v>
      </c>
      <c r="L99" s="46"/>
      <c r="M99" s="219" t="s">
        <v>32</v>
      </c>
      <c r="N99" s="220" t="s">
        <v>48</v>
      </c>
      <c r="O99" s="86"/>
      <c r="P99" s="221">
        <f>O99*H99</f>
        <v>0</v>
      </c>
      <c r="Q99" s="221">
        <v>0.048430000000000001</v>
      </c>
      <c r="R99" s="221">
        <f>Q99*H99</f>
        <v>0.048430000000000001</v>
      </c>
      <c r="S99" s="221">
        <v>0</v>
      </c>
      <c r="T99" s="222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3" t="s">
        <v>179</v>
      </c>
      <c r="AT99" s="223" t="s">
        <v>163</v>
      </c>
      <c r="AU99" s="223" t="s">
        <v>86</v>
      </c>
      <c r="AY99" s="18" t="s">
        <v>162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8" t="s">
        <v>84</v>
      </c>
      <c r="BK99" s="224">
        <f>ROUND(I99*H99,2)</f>
        <v>0</v>
      </c>
      <c r="BL99" s="18" t="s">
        <v>179</v>
      </c>
      <c r="BM99" s="223" t="s">
        <v>1339</v>
      </c>
    </row>
    <row r="100" s="13" customFormat="1">
      <c r="A100" s="13"/>
      <c r="B100" s="237"/>
      <c r="C100" s="238"/>
      <c r="D100" s="232" t="s">
        <v>1159</v>
      </c>
      <c r="E100" s="239" t="s">
        <v>32</v>
      </c>
      <c r="F100" s="240" t="s">
        <v>1340</v>
      </c>
      <c r="G100" s="238"/>
      <c r="H100" s="241">
        <v>1</v>
      </c>
      <c r="I100" s="242"/>
      <c r="J100" s="238"/>
      <c r="K100" s="238"/>
      <c r="L100" s="243"/>
      <c r="M100" s="244"/>
      <c r="N100" s="245"/>
      <c r="O100" s="245"/>
      <c r="P100" s="245"/>
      <c r="Q100" s="245"/>
      <c r="R100" s="245"/>
      <c r="S100" s="245"/>
      <c r="T100" s="24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7" t="s">
        <v>1159</v>
      </c>
      <c r="AU100" s="247" t="s">
        <v>86</v>
      </c>
      <c r="AV100" s="13" t="s">
        <v>86</v>
      </c>
      <c r="AW100" s="13" t="s">
        <v>39</v>
      </c>
      <c r="AX100" s="13" t="s">
        <v>84</v>
      </c>
      <c r="AY100" s="247" t="s">
        <v>162</v>
      </c>
    </row>
    <row r="101" s="2" customFormat="1">
      <c r="A101" s="40"/>
      <c r="B101" s="41"/>
      <c r="C101" s="212" t="s">
        <v>86</v>
      </c>
      <c r="D101" s="212" t="s">
        <v>163</v>
      </c>
      <c r="E101" s="213" t="s">
        <v>1341</v>
      </c>
      <c r="F101" s="214" t="s">
        <v>1342</v>
      </c>
      <c r="G101" s="215" t="s">
        <v>1343</v>
      </c>
      <c r="H101" s="216">
        <v>1.0800000000000001</v>
      </c>
      <c r="I101" s="217"/>
      <c r="J101" s="218">
        <f>ROUND(I101*H101,2)</f>
        <v>0</v>
      </c>
      <c r="K101" s="214" t="s">
        <v>1157</v>
      </c>
      <c r="L101" s="46"/>
      <c r="M101" s="219" t="s">
        <v>32</v>
      </c>
      <c r="N101" s="220" t="s">
        <v>48</v>
      </c>
      <c r="O101" s="86"/>
      <c r="P101" s="221">
        <f>O101*H101</f>
        <v>0</v>
      </c>
      <c r="Q101" s="221">
        <v>1.8775</v>
      </c>
      <c r="R101" s="221">
        <f>Q101*H101</f>
        <v>2.0277000000000003</v>
      </c>
      <c r="S101" s="221">
        <v>0</v>
      </c>
      <c r="T101" s="222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3" t="s">
        <v>179</v>
      </c>
      <c r="AT101" s="223" t="s">
        <v>163</v>
      </c>
      <c r="AU101" s="223" t="s">
        <v>86</v>
      </c>
      <c r="AY101" s="18" t="s">
        <v>162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8" t="s">
        <v>84</v>
      </c>
      <c r="BK101" s="224">
        <f>ROUND(I101*H101,2)</f>
        <v>0</v>
      </c>
      <c r="BL101" s="18" t="s">
        <v>179</v>
      </c>
      <c r="BM101" s="223" t="s">
        <v>1344</v>
      </c>
    </row>
    <row r="102" s="13" customFormat="1">
      <c r="A102" s="13"/>
      <c r="B102" s="237"/>
      <c r="C102" s="238"/>
      <c r="D102" s="232" t="s">
        <v>1159</v>
      </c>
      <c r="E102" s="239" t="s">
        <v>32</v>
      </c>
      <c r="F102" s="240" t="s">
        <v>1345</v>
      </c>
      <c r="G102" s="238"/>
      <c r="H102" s="241">
        <v>1.0800000000000001</v>
      </c>
      <c r="I102" s="242"/>
      <c r="J102" s="238"/>
      <c r="K102" s="238"/>
      <c r="L102" s="243"/>
      <c r="M102" s="244"/>
      <c r="N102" s="245"/>
      <c r="O102" s="245"/>
      <c r="P102" s="245"/>
      <c r="Q102" s="245"/>
      <c r="R102" s="245"/>
      <c r="S102" s="245"/>
      <c r="T102" s="24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7" t="s">
        <v>1159</v>
      </c>
      <c r="AU102" s="247" t="s">
        <v>86</v>
      </c>
      <c r="AV102" s="13" t="s">
        <v>86</v>
      </c>
      <c r="AW102" s="13" t="s">
        <v>39</v>
      </c>
      <c r="AX102" s="13" t="s">
        <v>84</v>
      </c>
      <c r="AY102" s="247" t="s">
        <v>162</v>
      </c>
    </row>
    <row r="103" s="12" customFormat="1" ht="22.8" customHeight="1">
      <c r="A103" s="12"/>
      <c r="B103" s="198"/>
      <c r="C103" s="199"/>
      <c r="D103" s="200" t="s">
        <v>76</v>
      </c>
      <c r="E103" s="225" t="s">
        <v>183</v>
      </c>
      <c r="F103" s="225" t="s">
        <v>1153</v>
      </c>
      <c r="G103" s="199"/>
      <c r="H103" s="199"/>
      <c r="I103" s="202"/>
      <c r="J103" s="226">
        <f>BK103</f>
        <v>0</v>
      </c>
      <c r="K103" s="199"/>
      <c r="L103" s="204"/>
      <c r="M103" s="205"/>
      <c r="N103" s="206"/>
      <c r="O103" s="206"/>
      <c r="P103" s="207">
        <f>SUM(P104:P123)</f>
        <v>0</v>
      </c>
      <c r="Q103" s="206"/>
      <c r="R103" s="207">
        <f>SUM(R104:R123)</f>
        <v>0.49568999999999996</v>
      </c>
      <c r="S103" s="206"/>
      <c r="T103" s="208">
        <f>SUM(T104:T123)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9" t="s">
        <v>84</v>
      </c>
      <c r="AT103" s="210" t="s">
        <v>76</v>
      </c>
      <c r="AU103" s="210" t="s">
        <v>84</v>
      </c>
      <c r="AY103" s="209" t="s">
        <v>162</v>
      </c>
      <c r="BK103" s="211">
        <f>SUM(BK104:BK123)</f>
        <v>0</v>
      </c>
    </row>
    <row r="104" s="2" customFormat="1" ht="21.75" customHeight="1">
      <c r="A104" s="40"/>
      <c r="B104" s="41"/>
      <c r="C104" s="212" t="s">
        <v>175</v>
      </c>
      <c r="D104" s="212" t="s">
        <v>163</v>
      </c>
      <c r="E104" s="213" t="s">
        <v>1346</v>
      </c>
      <c r="F104" s="214" t="s">
        <v>1347</v>
      </c>
      <c r="G104" s="215" t="s">
        <v>1156</v>
      </c>
      <c r="H104" s="216">
        <v>1</v>
      </c>
      <c r="I104" s="217"/>
      <c r="J104" s="218">
        <f>ROUND(I104*H104,2)</f>
        <v>0</v>
      </c>
      <c r="K104" s="214" t="s">
        <v>1157</v>
      </c>
      <c r="L104" s="46"/>
      <c r="M104" s="219" t="s">
        <v>32</v>
      </c>
      <c r="N104" s="220" t="s">
        <v>48</v>
      </c>
      <c r="O104" s="86"/>
      <c r="P104" s="221">
        <f>O104*H104</f>
        <v>0</v>
      </c>
      <c r="Q104" s="221">
        <v>0.14360000000000001</v>
      </c>
      <c r="R104" s="221">
        <f>Q104*H104</f>
        <v>0.14360000000000001</v>
      </c>
      <c r="S104" s="221">
        <v>0</v>
      </c>
      <c r="T104" s="222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3" t="s">
        <v>179</v>
      </c>
      <c r="AT104" s="223" t="s">
        <v>163</v>
      </c>
      <c r="AU104" s="223" t="s">
        <v>86</v>
      </c>
      <c r="AY104" s="18" t="s">
        <v>162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8" t="s">
        <v>84</v>
      </c>
      <c r="BK104" s="224">
        <f>ROUND(I104*H104,2)</f>
        <v>0</v>
      </c>
      <c r="BL104" s="18" t="s">
        <v>179</v>
      </c>
      <c r="BM104" s="223" t="s">
        <v>1348</v>
      </c>
    </row>
    <row r="105" s="13" customFormat="1">
      <c r="A105" s="13"/>
      <c r="B105" s="237"/>
      <c r="C105" s="238"/>
      <c r="D105" s="232" t="s">
        <v>1159</v>
      </c>
      <c r="E105" s="239" t="s">
        <v>32</v>
      </c>
      <c r="F105" s="240" t="s">
        <v>1349</v>
      </c>
      <c r="G105" s="238"/>
      <c r="H105" s="241">
        <v>1</v>
      </c>
      <c r="I105" s="242"/>
      <c r="J105" s="238"/>
      <c r="K105" s="238"/>
      <c r="L105" s="243"/>
      <c r="M105" s="244"/>
      <c r="N105" s="245"/>
      <c r="O105" s="245"/>
      <c r="P105" s="245"/>
      <c r="Q105" s="245"/>
      <c r="R105" s="245"/>
      <c r="S105" s="245"/>
      <c r="T105" s="24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7" t="s">
        <v>1159</v>
      </c>
      <c r="AU105" s="247" t="s">
        <v>86</v>
      </c>
      <c r="AV105" s="13" t="s">
        <v>86</v>
      </c>
      <c r="AW105" s="13" t="s">
        <v>39</v>
      </c>
      <c r="AX105" s="13" t="s">
        <v>84</v>
      </c>
      <c r="AY105" s="247" t="s">
        <v>162</v>
      </c>
    </row>
    <row r="106" s="2" customFormat="1" ht="21.75" customHeight="1">
      <c r="A106" s="40"/>
      <c r="B106" s="41"/>
      <c r="C106" s="212" t="s">
        <v>179</v>
      </c>
      <c r="D106" s="212" t="s">
        <v>163</v>
      </c>
      <c r="E106" s="213" t="s">
        <v>1350</v>
      </c>
      <c r="F106" s="214" t="s">
        <v>1351</v>
      </c>
      <c r="G106" s="215" t="s">
        <v>1156</v>
      </c>
      <c r="H106" s="216">
        <v>1</v>
      </c>
      <c r="I106" s="217"/>
      <c r="J106" s="218">
        <f>ROUND(I106*H106,2)</f>
        <v>0</v>
      </c>
      <c r="K106" s="214" t="s">
        <v>1157</v>
      </c>
      <c r="L106" s="46"/>
      <c r="M106" s="219" t="s">
        <v>32</v>
      </c>
      <c r="N106" s="220" t="s">
        <v>48</v>
      </c>
      <c r="O106" s="86"/>
      <c r="P106" s="221">
        <f>O106*H106</f>
        <v>0</v>
      </c>
      <c r="Q106" s="221">
        <v>0.040599999999999997</v>
      </c>
      <c r="R106" s="221">
        <f>Q106*H106</f>
        <v>0.040599999999999997</v>
      </c>
      <c r="S106" s="221">
        <v>0</v>
      </c>
      <c r="T106" s="222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3" t="s">
        <v>179</v>
      </c>
      <c r="AT106" s="223" t="s">
        <v>163</v>
      </c>
      <c r="AU106" s="223" t="s">
        <v>86</v>
      </c>
      <c r="AY106" s="18" t="s">
        <v>162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8" t="s">
        <v>84</v>
      </c>
      <c r="BK106" s="224">
        <f>ROUND(I106*H106,2)</f>
        <v>0</v>
      </c>
      <c r="BL106" s="18" t="s">
        <v>179</v>
      </c>
      <c r="BM106" s="223" t="s">
        <v>1352</v>
      </c>
    </row>
    <row r="107" s="2" customFormat="1" ht="16.5" customHeight="1">
      <c r="A107" s="40"/>
      <c r="B107" s="41"/>
      <c r="C107" s="212" t="s">
        <v>181</v>
      </c>
      <c r="D107" s="212" t="s">
        <v>163</v>
      </c>
      <c r="E107" s="213" t="s">
        <v>1353</v>
      </c>
      <c r="F107" s="214" t="s">
        <v>1354</v>
      </c>
      <c r="G107" s="215" t="s">
        <v>462</v>
      </c>
      <c r="H107" s="216">
        <v>82.819999999999993</v>
      </c>
      <c r="I107" s="217"/>
      <c r="J107" s="218">
        <f>ROUND(I107*H107,2)</f>
        <v>0</v>
      </c>
      <c r="K107" s="214" t="s">
        <v>1157</v>
      </c>
      <c r="L107" s="46"/>
      <c r="M107" s="219" t="s">
        <v>32</v>
      </c>
      <c r="N107" s="220" t="s">
        <v>48</v>
      </c>
      <c r="O107" s="86"/>
      <c r="P107" s="221">
        <f>O107*H107</f>
        <v>0</v>
      </c>
      <c r="Q107" s="221">
        <v>0.0015</v>
      </c>
      <c r="R107" s="221">
        <f>Q107*H107</f>
        <v>0.12422999999999999</v>
      </c>
      <c r="S107" s="221">
        <v>0</v>
      </c>
      <c r="T107" s="222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3" t="s">
        <v>179</v>
      </c>
      <c r="AT107" s="223" t="s">
        <v>163</v>
      </c>
      <c r="AU107" s="223" t="s">
        <v>86</v>
      </c>
      <c r="AY107" s="18" t="s">
        <v>162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18" t="s">
        <v>84</v>
      </c>
      <c r="BK107" s="224">
        <f>ROUND(I107*H107,2)</f>
        <v>0</v>
      </c>
      <c r="BL107" s="18" t="s">
        <v>179</v>
      </c>
      <c r="BM107" s="223" t="s">
        <v>1355</v>
      </c>
    </row>
    <row r="108" s="13" customFormat="1">
      <c r="A108" s="13"/>
      <c r="B108" s="237"/>
      <c r="C108" s="238"/>
      <c r="D108" s="232" t="s">
        <v>1159</v>
      </c>
      <c r="E108" s="239" t="s">
        <v>32</v>
      </c>
      <c r="F108" s="240" t="s">
        <v>1356</v>
      </c>
      <c r="G108" s="238"/>
      <c r="H108" s="241">
        <v>5.5999999999999996</v>
      </c>
      <c r="I108" s="242"/>
      <c r="J108" s="238"/>
      <c r="K108" s="238"/>
      <c r="L108" s="243"/>
      <c r="M108" s="244"/>
      <c r="N108" s="245"/>
      <c r="O108" s="245"/>
      <c r="P108" s="245"/>
      <c r="Q108" s="245"/>
      <c r="R108" s="245"/>
      <c r="S108" s="245"/>
      <c r="T108" s="24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7" t="s">
        <v>1159</v>
      </c>
      <c r="AU108" s="247" t="s">
        <v>86</v>
      </c>
      <c r="AV108" s="13" t="s">
        <v>86</v>
      </c>
      <c r="AW108" s="13" t="s">
        <v>39</v>
      </c>
      <c r="AX108" s="13" t="s">
        <v>77</v>
      </c>
      <c r="AY108" s="247" t="s">
        <v>162</v>
      </c>
    </row>
    <row r="109" s="13" customFormat="1">
      <c r="A109" s="13"/>
      <c r="B109" s="237"/>
      <c r="C109" s="238"/>
      <c r="D109" s="232" t="s">
        <v>1159</v>
      </c>
      <c r="E109" s="239" t="s">
        <v>32</v>
      </c>
      <c r="F109" s="240" t="s">
        <v>1357</v>
      </c>
      <c r="G109" s="238"/>
      <c r="H109" s="241">
        <v>7.04</v>
      </c>
      <c r="I109" s="242"/>
      <c r="J109" s="238"/>
      <c r="K109" s="238"/>
      <c r="L109" s="243"/>
      <c r="M109" s="244"/>
      <c r="N109" s="245"/>
      <c r="O109" s="245"/>
      <c r="P109" s="245"/>
      <c r="Q109" s="245"/>
      <c r="R109" s="245"/>
      <c r="S109" s="245"/>
      <c r="T109" s="24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7" t="s">
        <v>1159</v>
      </c>
      <c r="AU109" s="247" t="s">
        <v>86</v>
      </c>
      <c r="AV109" s="13" t="s">
        <v>86</v>
      </c>
      <c r="AW109" s="13" t="s">
        <v>39</v>
      </c>
      <c r="AX109" s="13" t="s">
        <v>77</v>
      </c>
      <c r="AY109" s="247" t="s">
        <v>162</v>
      </c>
    </row>
    <row r="110" s="13" customFormat="1">
      <c r="A110" s="13"/>
      <c r="B110" s="237"/>
      <c r="C110" s="238"/>
      <c r="D110" s="232" t="s">
        <v>1159</v>
      </c>
      <c r="E110" s="239" t="s">
        <v>32</v>
      </c>
      <c r="F110" s="240" t="s">
        <v>1358</v>
      </c>
      <c r="G110" s="238"/>
      <c r="H110" s="241">
        <v>6.2999999999999998</v>
      </c>
      <c r="I110" s="242"/>
      <c r="J110" s="238"/>
      <c r="K110" s="238"/>
      <c r="L110" s="243"/>
      <c r="M110" s="244"/>
      <c r="N110" s="245"/>
      <c r="O110" s="245"/>
      <c r="P110" s="245"/>
      <c r="Q110" s="245"/>
      <c r="R110" s="245"/>
      <c r="S110" s="245"/>
      <c r="T110" s="24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7" t="s">
        <v>1159</v>
      </c>
      <c r="AU110" s="247" t="s">
        <v>86</v>
      </c>
      <c r="AV110" s="13" t="s">
        <v>86</v>
      </c>
      <c r="AW110" s="13" t="s">
        <v>39</v>
      </c>
      <c r="AX110" s="13" t="s">
        <v>77</v>
      </c>
      <c r="AY110" s="247" t="s">
        <v>162</v>
      </c>
    </row>
    <row r="111" s="13" customFormat="1">
      <c r="A111" s="13"/>
      <c r="B111" s="237"/>
      <c r="C111" s="238"/>
      <c r="D111" s="232" t="s">
        <v>1159</v>
      </c>
      <c r="E111" s="239" t="s">
        <v>32</v>
      </c>
      <c r="F111" s="240" t="s">
        <v>1359</v>
      </c>
      <c r="G111" s="238"/>
      <c r="H111" s="241">
        <v>5.7999999999999998</v>
      </c>
      <c r="I111" s="242"/>
      <c r="J111" s="238"/>
      <c r="K111" s="238"/>
      <c r="L111" s="243"/>
      <c r="M111" s="244"/>
      <c r="N111" s="245"/>
      <c r="O111" s="245"/>
      <c r="P111" s="245"/>
      <c r="Q111" s="245"/>
      <c r="R111" s="245"/>
      <c r="S111" s="245"/>
      <c r="T111" s="24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7" t="s">
        <v>1159</v>
      </c>
      <c r="AU111" s="247" t="s">
        <v>86</v>
      </c>
      <c r="AV111" s="13" t="s">
        <v>86</v>
      </c>
      <c r="AW111" s="13" t="s">
        <v>39</v>
      </c>
      <c r="AX111" s="13" t="s">
        <v>77</v>
      </c>
      <c r="AY111" s="247" t="s">
        <v>162</v>
      </c>
    </row>
    <row r="112" s="13" customFormat="1">
      <c r="A112" s="13"/>
      <c r="B112" s="237"/>
      <c r="C112" s="238"/>
      <c r="D112" s="232" t="s">
        <v>1159</v>
      </c>
      <c r="E112" s="239" t="s">
        <v>32</v>
      </c>
      <c r="F112" s="240" t="s">
        <v>1360</v>
      </c>
      <c r="G112" s="238"/>
      <c r="H112" s="241">
        <v>52.079999999999998</v>
      </c>
      <c r="I112" s="242"/>
      <c r="J112" s="238"/>
      <c r="K112" s="238"/>
      <c r="L112" s="243"/>
      <c r="M112" s="244"/>
      <c r="N112" s="245"/>
      <c r="O112" s="245"/>
      <c r="P112" s="245"/>
      <c r="Q112" s="245"/>
      <c r="R112" s="245"/>
      <c r="S112" s="245"/>
      <c r="T112" s="246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7" t="s">
        <v>1159</v>
      </c>
      <c r="AU112" s="247" t="s">
        <v>86</v>
      </c>
      <c r="AV112" s="13" t="s">
        <v>86</v>
      </c>
      <c r="AW112" s="13" t="s">
        <v>39</v>
      </c>
      <c r="AX112" s="13" t="s">
        <v>77</v>
      </c>
      <c r="AY112" s="247" t="s">
        <v>162</v>
      </c>
    </row>
    <row r="113" s="13" customFormat="1">
      <c r="A113" s="13"/>
      <c r="B113" s="237"/>
      <c r="C113" s="238"/>
      <c r="D113" s="232" t="s">
        <v>1159</v>
      </c>
      <c r="E113" s="239" t="s">
        <v>32</v>
      </c>
      <c r="F113" s="240" t="s">
        <v>1361</v>
      </c>
      <c r="G113" s="238"/>
      <c r="H113" s="241">
        <v>6</v>
      </c>
      <c r="I113" s="242"/>
      <c r="J113" s="238"/>
      <c r="K113" s="238"/>
      <c r="L113" s="243"/>
      <c r="M113" s="244"/>
      <c r="N113" s="245"/>
      <c r="O113" s="245"/>
      <c r="P113" s="245"/>
      <c r="Q113" s="245"/>
      <c r="R113" s="245"/>
      <c r="S113" s="245"/>
      <c r="T113" s="24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7" t="s">
        <v>1159</v>
      </c>
      <c r="AU113" s="247" t="s">
        <v>86</v>
      </c>
      <c r="AV113" s="13" t="s">
        <v>86</v>
      </c>
      <c r="AW113" s="13" t="s">
        <v>39</v>
      </c>
      <c r="AX113" s="13" t="s">
        <v>77</v>
      </c>
      <c r="AY113" s="247" t="s">
        <v>162</v>
      </c>
    </row>
    <row r="114" s="15" customFormat="1">
      <c r="A114" s="15"/>
      <c r="B114" s="258"/>
      <c r="C114" s="259"/>
      <c r="D114" s="232" t="s">
        <v>1159</v>
      </c>
      <c r="E114" s="260" t="s">
        <v>32</v>
      </c>
      <c r="F114" s="261" t="s">
        <v>1203</v>
      </c>
      <c r="G114" s="259"/>
      <c r="H114" s="262">
        <v>82.819999999999993</v>
      </c>
      <c r="I114" s="263"/>
      <c r="J114" s="259"/>
      <c r="K114" s="259"/>
      <c r="L114" s="264"/>
      <c r="M114" s="265"/>
      <c r="N114" s="266"/>
      <c r="O114" s="266"/>
      <c r="P114" s="266"/>
      <c r="Q114" s="266"/>
      <c r="R114" s="266"/>
      <c r="S114" s="266"/>
      <c r="T114" s="267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68" t="s">
        <v>1159</v>
      </c>
      <c r="AU114" s="268" t="s">
        <v>86</v>
      </c>
      <c r="AV114" s="15" t="s">
        <v>179</v>
      </c>
      <c r="AW114" s="15" t="s">
        <v>39</v>
      </c>
      <c r="AX114" s="15" t="s">
        <v>84</v>
      </c>
      <c r="AY114" s="268" t="s">
        <v>162</v>
      </c>
    </row>
    <row r="115" s="2" customFormat="1">
      <c r="A115" s="40"/>
      <c r="B115" s="41"/>
      <c r="C115" s="212" t="s">
        <v>183</v>
      </c>
      <c r="D115" s="212" t="s">
        <v>163</v>
      </c>
      <c r="E115" s="213" t="s">
        <v>1362</v>
      </c>
      <c r="F115" s="214" t="s">
        <v>1363</v>
      </c>
      <c r="G115" s="215" t="s">
        <v>1156</v>
      </c>
      <c r="H115" s="216">
        <v>3</v>
      </c>
      <c r="I115" s="217"/>
      <c r="J115" s="218">
        <f>ROUND(I115*H115,2)</f>
        <v>0</v>
      </c>
      <c r="K115" s="214" t="s">
        <v>1157</v>
      </c>
      <c r="L115" s="46"/>
      <c r="M115" s="219" t="s">
        <v>32</v>
      </c>
      <c r="N115" s="220" t="s">
        <v>48</v>
      </c>
      <c r="O115" s="86"/>
      <c r="P115" s="221">
        <f>O115*H115</f>
        <v>0</v>
      </c>
      <c r="Q115" s="221">
        <v>0.04684</v>
      </c>
      <c r="R115" s="221">
        <f>Q115*H115</f>
        <v>0.14052000000000001</v>
      </c>
      <c r="S115" s="221">
        <v>0</v>
      </c>
      <c r="T115" s="222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3" t="s">
        <v>179</v>
      </c>
      <c r="AT115" s="223" t="s">
        <v>163</v>
      </c>
      <c r="AU115" s="223" t="s">
        <v>86</v>
      </c>
      <c r="AY115" s="18" t="s">
        <v>162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18" t="s">
        <v>84</v>
      </c>
      <c r="BK115" s="224">
        <f>ROUND(I115*H115,2)</f>
        <v>0</v>
      </c>
      <c r="BL115" s="18" t="s">
        <v>179</v>
      </c>
      <c r="BM115" s="223" t="s">
        <v>1364</v>
      </c>
    </row>
    <row r="116" s="13" customFormat="1">
      <c r="A116" s="13"/>
      <c r="B116" s="237"/>
      <c r="C116" s="238"/>
      <c r="D116" s="232" t="s">
        <v>1159</v>
      </c>
      <c r="E116" s="239" t="s">
        <v>32</v>
      </c>
      <c r="F116" s="240" t="s">
        <v>1365</v>
      </c>
      <c r="G116" s="238"/>
      <c r="H116" s="241">
        <v>1</v>
      </c>
      <c r="I116" s="242"/>
      <c r="J116" s="238"/>
      <c r="K116" s="238"/>
      <c r="L116" s="243"/>
      <c r="M116" s="244"/>
      <c r="N116" s="245"/>
      <c r="O116" s="245"/>
      <c r="P116" s="245"/>
      <c r="Q116" s="245"/>
      <c r="R116" s="245"/>
      <c r="S116" s="245"/>
      <c r="T116" s="24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7" t="s">
        <v>1159</v>
      </c>
      <c r="AU116" s="247" t="s">
        <v>86</v>
      </c>
      <c r="AV116" s="13" t="s">
        <v>86</v>
      </c>
      <c r="AW116" s="13" t="s">
        <v>39</v>
      </c>
      <c r="AX116" s="13" t="s">
        <v>77</v>
      </c>
      <c r="AY116" s="247" t="s">
        <v>162</v>
      </c>
    </row>
    <row r="117" s="13" customFormat="1">
      <c r="A117" s="13"/>
      <c r="B117" s="237"/>
      <c r="C117" s="238"/>
      <c r="D117" s="232" t="s">
        <v>1159</v>
      </c>
      <c r="E117" s="239" t="s">
        <v>32</v>
      </c>
      <c r="F117" s="240" t="s">
        <v>1366</v>
      </c>
      <c r="G117" s="238"/>
      <c r="H117" s="241">
        <v>1</v>
      </c>
      <c r="I117" s="242"/>
      <c r="J117" s="238"/>
      <c r="K117" s="238"/>
      <c r="L117" s="243"/>
      <c r="M117" s="244"/>
      <c r="N117" s="245"/>
      <c r="O117" s="245"/>
      <c r="P117" s="245"/>
      <c r="Q117" s="245"/>
      <c r="R117" s="245"/>
      <c r="S117" s="245"/>
      <c r="T117" s="24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7" t="s">
        <v>1159</v>
      </c>
      <c r="AU117" s="247" t="s">
        <v>86</v>
      </c>
      <c r="AV117" s="13" t="s">
        <v>86</v>
      </c>
      <c r="AW117" s="13" t="s">
        <v>39</v>
      </c>
      <c r="AX117" s="13" t="s">
        <v>77</v>
      </c>
      <c r="AY117" s="247" t="s">
        <v>162</v>
      </c>
    </row>
    <row r="118" s="13" customFormat="1">
      <c r="A118" s="13"/>
      <c r="B118" s="237"/>
      <c r="C118" s="238"/>
      <c r="D118" s="232" t="s">
        <v>1159</v>
      </c>
      <c r="E118" s="239" t="s">
        <v>32</v>
      </c>
      <c r="F118" s="240" t="s">
        <v>1367</v>
      </c>
      <c r="G118" s="238"/>
      <c r="H118" s="241">
        <v>1</v>
      </c>
      <c r="I118" s="242"/>
      <c r="J118" s="238"/>
      <c r="K118" s="238"/>
      <c r="L118" s="243"/>
      <c r="M118" s="244"/>
      <c r="N118" s="245"/>
      <c r="O118" s="245"/>
      <c r="P118" s="245"/>
      <c r="Q118" s="245"/>
      <c r="R118" s="245"/>
      <c r="S118" s="245"/>
      <c r="T118" s="24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7" t="s">
        <v>1159</v>
      </c>
      <c r="AU118" s="247" t="s">
        <v>86</v>
      </c>
      <c r="AV118" s="13" t="s">
        <v>86</v>
      </c>
      <c r="AW118" s="13" t="s">
        <v>39</v>
      </c>
      <c r="AX118" s="13" t="s">
        <v>77</v>
      </c>
      <c r="AY118" s="247" t="s">
        <v>162</v>
      </c>
    </row>
    <row r="119" s="15" customFormat="1">
      <c r="A119" s="15"/>
      <c r="B119" s="258"/>
      <c r="C119" s="259"/>
      <c r="D119" s="232" t="s">
        <v>1159</v>
      </c>
      <c r="E119" s="260" t="s">
        <v>32</v>
      </c>
      <c r="F119" s="261" t="s">
        <v>1203</v>
      </c>
      <c r="G119" s="259"/>
      <c r="H119" s="262">
        <v>3</v>
      </c>
      <c r="I119" s="263"/>
      <c r="J119" s="259"/>
      <c r="K119" s="259"/>
      <c r="L119" s="264"/>
      <c r="M119" s="265"/>
      <c r="N119" s="266"/>
      <c r="O119" s="266"/>
      <c r="P119" s="266"/>
      <c r="Q119" s="266"/>
      <c r="R119" s="266"/>
      <c r="S119" s="266"/>
      <c r="T119" s="267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68" t="s">
        <v>1159</v>
      </c>
      <c r="AU119" s="268" t="s">
        <v>86</v>
      </c>
      <c r="AV119" s="15" t="s">
        <v>179</v>
      </c>
      <c r="AW119" s="15" t="s">
        <v>39</v>
      </c>
      <c r="AX119" s="15" t="s">
        <v>84</v>
      </c>
      <c r="AY119" s="268" t="s">
        <v>162</v>
      </c>
    </row>
    <row r="120" s="2" customFormat="1" ht="16.5" customHeight="1">
      <c r="A120" s="40"/>
      <c r="B120" s="41"/>
      <c r="C120" s="269" t="s">
        <v>187</v>
      </c>
      <c r="D120" s="269" t="s">
        <v>1204</v>
      </c>
      <c r="E120" s="270" t="s">
        <v>1368</v>
      </c>
      <c r="F120" s="271" t="s">
        <v>1369</v>
      </c>
      <c r="G120" s="272" t="s">
        <v>1156</v>
      </c>
      <c r="H120" s="273">
        <v>1</v>
      </c>
      <c r="I120" s="274"/>
      <c r="J120" s="275">
        <f>ROUND(I120*H120,2)</f>
        <v>0</v>
      </c>
      <c r="K120" s="271" t="s">
        <v>1157</v>
      </c>
      <c r="L120" s="276"/>
      <c r="M120" s="277" t="s">
        <v>32</v>
      </c>
      <c r="N120" s="278" t="s">
        <v>48</v>
      </c>
      <c r="O120" s="86"/>
      <c r="P120" s="221">
        <f>O120*H120</f>
        <v>0</v>
      </c>
      <c r="Q120" s="221">
        <v>0.01521</v>
      </c>
      <c r="R120" s="221">
        <f>Q120*H120</f>
        <v>0.01521</v>
      </c>
      <c r="S120" s="221">
        <v>0</v>
      </c>
      <c r="T120" s="222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3" t="s">
        <v>191</v>
      </c>
      <c r="AT120" s="223" t="s">
        <v>1204</v>
      </c>
      <c r="AU120" s="223" t="s">
        <v>86</v>
      </c>
      <c r="AY120" s="18" t="s">
        <v>162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8" t="s">
        <v>84</v>
      </c>
      <c r="BK120" s="224">
        <f>ROUND(I120*H120,2)</f>
        <v>0</v>
      </c>
      <c r="BL120" s="18" t="s">
        <v>179</v>
      </c>
      <c r="BM120" s="223" t="s">
        <v>1370</v>
      </c>
    </row>
    <row r="121" s="2" customFormat="1" ht="16.5" customHeight="1">
      <c r="A121" s="40"/>
      <c r="B121" s="41"/>
      <c r="C121" s="269" t="s">
        <v>191</v>
      </c>
      <c r="D121" s="269" t="s">
        <v>1204</v>
      </c>
      <c r="E121" s="270" t="s">
        <v>1371</v>
      </c>
      <c r="F121" s="271" t="s">
        <v>1372</v>
      </c>
      <c r="G121" s="272" t="s">
        <v>1156</v>
      </c>
      <c r="H121" s="273">
        <v>1</v>
      </c>
      <c r="I121" s="274"/>
      <c r="J121" s="275">
        <f>ROUND(I121*H121,2)</f>
        <v>0</v>
      </c>
      <c r="K121" s="271" t="s">
        <v>1157</v>
      </c>
      <c r="L121" s="276"/>
      <c r="M121" s="277" t="s">
        <v>32</v>
      </c>
      <c r="N121" s="278" t="s">
        <v>48</v>
      </c>
      <c r="O121" s="86"/>
      <c r="P121" s="221">
        <f>O121*H121</f>
        <v>0</v>
      </c>
      <c r="Q121" s="221">
        <v>0.01553</v>
      </c>
      <c r="R121" s="221">
        <f>Q121*H121</f>
        <v>0.01553</v>
      </c>
      <c r="S121" s="221">
        <v>0</v>
      </c>
      <c r="T121" s="222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3" t="s">
        <v>191</v>
      </c>
      <c r="AT121" s="223" t="s">
        <v>1204</v>
      </c>
      <c r="AU121" s="223" t="s">
        <v>86</v>
      </c>
      <c r="AY121" s="18" t="s">
        <v>162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8" t="s">
        <v>84</v>
      </c>
      <c r="BK121" s="224">
        <f>ROUND(I121*H121,2)</f>
        <v>0</v>
      </c>
      <c r="BL121" s="18" t="s">
        <v>179</v>
      </c>
      <c r="BM121" s="223" t="s">
        <v>1373</v>
      </c>
    </row>
    <row r="122" s="2" customFormat="1" ht="16.5" customHeight="1">
      <c r="A122" s="40"/>
      <c r="B122" s="41"/>
      <c r="C122" s="269" t="s">
        <v>193</v>
      </c>
      <c r="D122" s="269" t="s">
        <v>1204</v>
      </c>
      <c r="E122" s="270" t="s">
        <v>1374</v>
      </c>
      <c r="F122" s="271" t="s">
        <v>1375</v>
      </c>
      <c r="G122" s="272" t="s">
        <v>1156</v>
      </c>
      <c r="H122" s="273">
        <v>1</v>
      </c>
      <c r="I122" s="274"/>
      <c r="J122" s="275">
        <f>ROUND(I122*H122,2)</f>
        <v>0</v>
      </c>
      <c r="K122" s="271" t="s">
        <v>32</v>
      </c>
      <c r="L122" s="276"/>
      <c r="M122" s="277" t="s">
        <v>32</v>
      </c>
      <c r="N122" s="278" t="s">
        <v>48</v>
      </c>
      <c r="O122" s="86"/>
      <c r="P122" s="221">
        <f>O122*H122</f>
        <v>0</v>
      </c>
      <c r="Q122" s="221">
        <v>0.016</v>
      </c>
      <c r="R122" s="221">
        <f>Q122*H122</f>
        <v>0.016</v>
      </c>
      <c r="S122" s="221">
        <v>0</v>
      </c>
      <c r="T122" s="222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3" t="s">
        <v>191</v>
      </c>
      <c r="AT122" s="223" t="s">
        <v>1204</v>
      </c>
      <c r="AU122" s="223" t="s">
        <v>86</v>
      </c>
      <c r="AY122" s="18" t="s">
        <v>162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8" t="s">
        <v>84</v>
      </c>
      <c r="BK122" s="224">
        <f>ROUND(I122*H122,2)</f>
        <v>0</v>
      </c>
      <c r="BL122" s="18" t="s">
        <v>179</v>
      </c>
      <c r="BM122" s="223" t="s">
        <v>1376</v>
      </c>
    </row>
    <row r="123" s="2" customFormat="1">
      <c r="A123" s="40"/>
      <c r="B123" s="41"/>
      <c r="C123" s="42"/>
      <c r="D123" s="232" t="s">
        <v>744</v>
      </c>
      <c r="E123" s="42"/>
      <c r="F123" s="233" t="s">
        <v>1377</v>
      </c>
      <c r="G123" s="42"/>
      <c r="H123" s="42"/>
      <c r="I123" s="234"/>
      <c r="J123" s="42"/>
      <c r="K123" s="42"/>
      <c r="L123" s="46"/>
      <c r="M123" s="235"/>
      <c r="N123" s="236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8" t="s">
        <v>744</v>
      </c>
      <c r="AU123" s="18" t="s">
        <v>86</v>
      </c>
    </row>
    <row r="124" s="12" customFormat="1" ht="22.8" customHeight="1">
      <c r="A124" s="12"/>
      <c r="B124" s="198"/>
      <c r="C124" s="199"/>
      <c r="D124" s="200" t="s">
        <v>76</v>
      </c>
      <c r="E124" s="225" t="s">
        <v>193</v>
      </c>
      <c r="F124" s="225" t="s">
        <v>1165</v>
      </c>
      <c r="G124" s="199"/>
      <c r="H124" s="199"/>
      <c r="I124" s="202"/>
      <c r="J124" s="226">
        <f>BK124</f>
        <v>0</v>
      </c>
      <c r="K124" s="199"/>
      <c r="L124" s="204"/>
      <c r="M124" s="205"/>
      <c r="N124" s="206"/>
      <c r="O124" s="206"/>
      <c r="P124" s="207">
        <f>SUM(P125:P139)</f>
        <v>0</v>
      </c>
      <c r="Q124" s="206"/>
      <c r="R124" s="207">
        <f>SUM(R125:R139)</f>
        <v>0</v>
      </c>
      <c r="S124" s="206"/>
      <c r="T124" s="208">
        <f>SUM(T125:T139)</f>
        <v>1.2541979999999997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9" t="s">
        <v>84</v>
      </c>
      <c r="AT124" s="210" t="s">
        <v>76</v>
      </c>
      <c r="AU124" s="210" t="s">
        <v>84</v>
      </c>
      <c r="AY124" s="209" t="s">
        <v>162</v>
      </c>
      <c r="BK124" s="211">
        <f>SUM(BK125:BK139)</f>
        <v>0</v>
      </c>
    </row>
    <row r="125" s="2" customFormat="1">
      <c r="A125" s="40"/>
      <c r="B125" s="41"/>
      <c r="C125" s="212" t="s">
        <v>197</v>
      </c>
      <c r="D125" s="212" t="s">
        <v>163</v>
      </c>
      <c r="E125" s="213" t="s">
        <v>1378</v>
      </c>
      <c r="F125" s="214" t="s">
        <v>1379</v>
      </c>
      <c r="G125" s="215" t="s">
        <v>471</v>
      </c>
      <c r="H125" s="216">
        <v>1.8</v>
      </c>
      <c r="I125" s="217"/>
      <c r="J125" s="218">
        <f>ROUND(I125*H125,2)</f>
        <v>0</v>
      </c>
      <c r="K125" s="214" t="s">
        <v>1157</v>
      </c>
      <c r="L125" s="46"/>
      <c r="M125" s="219" t="s">
        <v>32</v>
      </c>
      <c r="N125" s="220" t="s">
        <v>48</v>
      </c>
      <c r="O125" s="86"/>
      <c r="P125" s="221">
        <f>O125*H125</f>
        <v>0</v>
      </c>
      <c r="Q125" s="221">
        <v>0</v>
      </c>
      <c r="R125" s="221">
        <f>Q125*H125</f>
        <v>0</v>
      </c>
      <c r="S125" s="221">
        <v>0.062</v>
      </c>
      <c r="T125" s="222">
        <f>S125*H125</f>
        <v>0.11160000000000001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3" t="s">
        <v>179</v>
      </c>
      <c r="AT125" s="223" t="s">
        <v>163</v>
      </c>
      <c r="AU125" s="223" t="s">
        <v>86</v>
      </c>
      <c r="AY125" s="18" t="s">
        <v>162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8" t="s">
        <v>84</v>
      </c>
      <c r="BK125" s="224">
        <f>ROUND(I125*H125,2)</f>
        <v>0</v>
      </c>
      <c r="BL125" s="18" t="s">
        <v>179</v>
      </c>
      <c r="BM125" s="223" t="s">
        <v>1380</v>
      </c>
    </row>
    <row r="126" s="13" customFormat="1">
      <c r="A126" s="13"/>
      <c r="B126" s="237"/>
      <c r="C126" s="238"/>
      <c r="D126" s="232" t="s">
        <v>1159</v>
      </c>
      <c r="E126" s="239" t="s">
        <v>32</v>
      </c>
      <c r="F126" s="240" t="s">
        <v>1381</v>
      </c>
      <c r="G126" s="238"/>
      <c r="H126" s="241">
        <v>1.8</v>
      </c>
      <c r="I126" s="242"/>
      <c r="J126" s="238"/>
      <c r="K126" s="238"/>
      <c r="L126" s="243"/>
      <c r="M126" s="244"/>
      <c r="N126" s="245"/>
      <c r="O126" s="245"/>
      <c r="P126" s="245"/>
      <c r="Q126" s="245"/>
      <c r="R126" s="245"/>
      <c r="S126" s="245"/>
      <c r="T126" s="24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7" t="s">
        <v>1159</v>
      </c>
      <c r="AU126" s="247" t="s">
        <v>86</v>
      </c>
      <c r="AV126" s="13" t="s">
        <v>86</v>
      </c>
      <c r="AW126" s="13" t="s">
        <v>39</v>
      </c>
      <c r="AX126" s="13" t="s">
        <v>84</v>
      </c>
      <c r="AY126" s="247" t="s">
        <v>162</v>
      </c>
    </row>
    <row r="127" s="2" customFormat="1">
      <c r="A127" s="40"/>
      <c r="B127" s="41"/>
      <c r="C127" s="212" t="s">
        <v>201</v>
      </c>
      <c r="D127" s="212" t="s">
        <v>163</v>
      </c>
      <c r="E127" s="213" t="s">
        <v>1382</v>
      </c>
      <c r="F127" s="214" t="s">
        <v>1383</v>
      </c>
      <c r="G127" s="215" t="s">
        <v>471</v>
      </c>
      <c r="H127" s="216">
        <v>8</v>
      </c>
      <c r="I127" s="217"/>
      <c r="J127" s="218">
        <f>ROUND(I127*H127,2)</f>
        <v>0</v>
      </c>
      <c r="K127" s="214" t="s">
        <v>1157</v>
      </c>
      <c r="L127" s="46"/>
      <c r="M127" s="219" t="s">
        <v>32</v>
      </c>
      <c r="N127" s="220" t="s">
        <v>48</v>
      </c>
      <c r="O127" s="86"/>
      <c r="P127" s="221">
        <f>O127*H127</f>
        <v>0</v>
      </c>
      <c r="Q127" s="221">
        <v>0</v>
      </c>
      <c r="R127" s="221">
        <f>Q127*H127</f>
        <v>0</v>
      </c>
      <c r="S127" s="221">
        <v>0.067000000000000004</v>
      </c>
      <c r="T127" s="222">
        <f>S127*H127</f>
        <v>0.53600000000000003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3" t="s">
        <v>179</v>
      </c>
      <c r="AT127" s="223" t="s">
        <v>163</v>
      </c>
      <c r="AU127" s="223" t="s">
        <v>86</v>
      </c>
      <c r="AY127" s="18" t="s">
        <v>162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8" t="s">
        <v>84</v>
      </c>
      <c r="BK127" s="224">
        <f>ROUND(I127*H127,2)</f>
        <v>0</v>
      </c>
      <c r="BL127" s="18" t="s">
        <v>179</v>
      </c>
      <c r="BM127" s="223" t="s">
        <v>1384</v>
      </c>
    </row>
    <row r="128" s="2" customFormat="1">
      <c r="A128" s="40"/>
      <c r="B128" s="41"/>
      <c r="C128" s="42"/>
      <c r="D128" s="232" t="s">
        <v>744</v>
      </c>
      <c r="E128" s="42"/>
      <c r="F128" s="233" t="s">
        <v>1385</v>
      </c>
      <c r="G128" s="42"/>
      <c r="H128" s="42"/>
      <c r="I128" s="234"/>
      <c r="J128" s="42"/>
      <c r="K128" s="42"/>
      <c r="L128" s="46"/>
      <c r="M128" s="235"/>
      <c r="N128" s="236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8" t="s">
        <v>744</v>
      </c>
      <c r="AU128" s="18" t="s">
        <v>86</v>
      </c>
    </row>
    <row r="129" s="13" customFormat="1">
      <c r="A129" s="13"/>
      <c r="B129" s="237"/>
      <c r="C129" s="238"/>
      <c r="D129" s="232" t="s">
        <v>1159</v>
      </c>
      <c r="E129" s="239" t="s">
        <v>32</v>
      </c>
      <c r="F129" s="240" t="s">
        <v>1386</v>
      </c>
      <c r="G129" s="238"/>
      <c r="H129" s="241">
        <v>1</v>
      </c>
      <c r="I129" s="242"/>
      <c r="J129" s="238"/>
      <c r="K129" s="238"/>
      <c r="L129" s="243"/>
      <c r="M129" s="244"/>
      <c r="N129" s="245"/>
      <c r="O129" s="245"/>
      <c r="P129" s="245"/>
      <c r="Q129" s="245"/>
      <c r="R129" s="245"/>
      <c r="S129" s="245"/>
      <c r="T129" s="24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7" t="s">
        <v>1159</v>
      </c>
      <c r="AU129" s="247" t="s">
        <v>86</v>
      </c>
      <c r="AV129" s="13" t="s">
        <v>86</v>
      </c>
      <c r="AW129" s="13" t="s">
        <v>39</v>
      </c>
      <c r="AX129" s="13" t="s">
        <v>77</v>
      </c>
      <c r="AY129" s="247" t="s">
        <v>162</v>
      </c>
    </row>
    <row r="130" s="13" customFormat="1">
      <c r="A130" s="13"/>
      <c r="B130" s="237"/>
      <c r="C130" s="238"/>
      <c r="D130" s="232" t="s">
        <v>1159</v>
      </c>
      <c r="E130" s="239" t="s">
        <v>32</v>
      </c>
      <c r="F130" s="240" t="s">
        <v>1387</v>
      </c>
      <c r="G130" s="238"/>
      <c r="H130" s="241">
        <v>7</v>
      </c>
      <c r="I130" s="242"/>
      <c r="J130" s="238"/>
      <c r="K130" s="238"/>
      <c r="L130" s="243"/>
      <c r="M130" s="244"/>
      <c r="N130" s="245"/>
      <c r="O130" s="245"/>
      <c r="P130" s="245"/>
      <c r="Q130" s="245"/>
      <c r="R130" s="245"/>
      <c r="S130" s="245"/>
      <c r="T130" s="24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7" t="s">
        <v>1159</v>
      </c>
      <c r="AU130" s="247" t="s">
        <v>86</v>
      </c>
      <c r="AV130" s="13" t="s">
        <v>86</v>
      </c>
      <c r="AW130" s="13" t="s">
        <v>39</v>
      </c>
      <c r="AX130" s="13" t="s">
        <v>77</v>
      </c>
      <c r="AY130" s="247" t="s">
        <v>162</v>
      </c>
    </row>
    <row r="131" s="15" customFormat="1">
      <c r="A131" s="15"/>
      <c r="B131" s="258"/>
      <c r="C131" s="259"/>
      <c r="D131" s="232" t="s">
        <v>1159</v>
      </c>
      <c r="E131" s="260" t="s">
        <v>32</v>
      </c>
      <c r="F131" s="261" t="s">
        <v>1203</v>
      </c>
      <c r="G131" s="259"/>
      <c r="H131" s="262">
        <v>8</v>
      </c>
      <c r="I131" s="263"/>
      <c r="J131" s="259"/>
      <c r="K131" s="259"/>
      <c r="L131" s="264"/>
      <c r="M131" s="265"/>
      <c r="N131" s="266"/>
      <c r="O131" s="266"/>
      <c r="P131" s="266"/>
      <c r="Q131" s="266"/>
      <c r="R131" s="266"/>
      <c r="S131" s="266"/>
      <c r="T131" s="267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8" t="s">
        <v>1159</v>
      </c>
      <c r="AU131" s="268" t="s">
        <v>86</v>
      </c>
      <c r="AV131" s="15" t="s">
        <v>179</v>
      </c>
      <c r="AW131" s="15" t="s">
        <v>39</v>
      </c>
      <c r="AX131" s="15" t="s">
        <v>84</v>
      </c>
      <c r="AY131" s="268" t="s">
        <v>162</v>
      </c>
    </row>
    <row r="132" s="2" customFormat="1">
      <c r="A132" s="40"/>
      <c r="B132" s="41"/>
      <c r="C132" s="212" t="s">
        <v>205</v>
      </c>
      <c r="D132" s="212" t="s">
        <v>163</v>
      </c>
      <c r="E132" s="213" t="s">
        <v>1388</v>
      </c>
      <c r="F132" s="214" t="s">
        <v>1389</v>
      </c>
      <c r="G132" s="215" t="s">
        <v>471</v>
      </c>
      <c r="H132" s="216">
        <v>5.5</v>
      </c>
      <c r="I132" s="217"/>
      <c r="J132" s="218">
        <f>ROUND(I132*H132,2)</f>
        <v>0</v>
      </c>
      <c r="K132" s="214" t="s">
        <v>1157</v>
      </c>
      <c r="L132" s="46"/>
      <c r="M132" s="219" t="s">
        <v>32</v>
      </c>
      <c r="N132" s="220" t="s">
        <v>48</v>
      </c>
      <c r="O132" s="86"/>
      <c r="P132" s="221">
        <f>O132*H132</f>
        <v>0</v>
      </c>
      <c r="Q132" s="221">
        <v>0</v>
      </c>
      <c r="R132" s="221">
        <f>Q132*H132</f>
        <v>0</v>
      </c>
      <c r="S132" s="221">
        <v>0.075999999999999998</v>
      </c>
      <c r="T132" s="222">
        <f>S132*H132</f>
        <v>0.41799999999999998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3" t="s">
        <v>179</v>
      </c>
      <c r="AT132" s="223" t="s">
        <v>163</v>
      </c>
      <c r="AU132" s="223" t="s">
        <v>86</v>
      </c>
      <c r="AY132" s="18" t="s">
        <v>162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8" t="s">
        <v>84</v>
      </c>
      <c r="BK132" s="224">
        <f>ROUND(I132*H132,2)</f>
        <v>0</v>
      </c>
      <c r="BL132" s="18" t="s">
        <v>179</v>
      </c>
      <c r="BM132" s="223" t="s">
        <v>1390</v>
      </c>
    </row>
    <row r="133" s="13" customFormat="1">
      <c r="A133" s="13"/>
      <c r="B133" s="237"/>
      <c r="C133" s="238"/>
      <c r="D133" s="232" t="s">
        <v>1159</v>
      </c>
      <c r="E133" s="239" t="s">
        <v>32</v>
      </c>
      <c r="F133" s="240" t="s">
        <v>1391</v>
      </c>
      <c r="G133" s="238"/>
      <c r="H133" s="241">
        <v>1.6000000000000001</v>
      </c>
      <c r="I133" s="242"/>
      <c r="J133" s="238"/>
      <c r="K133" s="238"/>
      <c r="L133" s="243"/>
      <c r="M133" s="244"/>
      <c r="N133" s="245"/>
      <c r="O133" s="245"/>
      <c r="P133" s="245"/>
      <c r="Q133" s="245"/>
      <c r="R133" s="245"/>
      <c r="S133" s="245"/>
      <c r="T133" s="24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7" t="s">
        <v>1159</v>
      </c>
      <c r="AU133" s="247" t="s">
        <v>86</v>
      </c>
      <c r="AV133" s="13" t="s">
        <v>86</v>
      </c>
      <c r="AW133" s="13" t="s">
        <v>39</v>
      </c>
      <c r="AX133" s="13" t="s">
        <v>77</v>
      </c>
      <c r="AY133" s="247" t="s">
        <v>162</v>
      </c>
    </row>
    <row r="134" s="13" customFormat="1">
      <c r="A134" s="13"/>
      <c r="B134" s="237"/>
      <c r="C134" s="238"/>
      <c r="D134" s="232" t="s">
        <v>1159</v>
      </c>
      <c r="E134" s="239" t="s">
        <v>32</v>
      </c>
      <c r="F134" s="240" t="s">
        <v>1392</v>
      </c>
      <c r="G134" s="238"/>
      <c r="H134" s="241">
        <v>1.8</v>
      </c>
      <c r="I134" s="242"/>
      <c r="J134" s="238"/>
      <c r="K134" s="238"/>
      <c r="L134" s="243"/>
      <c r="M134" s="244"/>
      <c r="N134" s="245"/>
      <c r="O134" s="245"/>
      <c r="P134" s="245"/>
      <c r="Q134" s="245"/>
      <c r="R134" s="245"/>
      <c r="S134" s="245"/>
      <c r="T134" s="24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7" t="s">
        <v>1159</v>
      </c>
      <c r="AU134" s="247" t="s">
        <v>86</v>
      </c>
      <c r="AV134" s="13" t="s">
        <v>86</v>
      </c>
      <c r="AW134" s="13" t="s">
        <v>39</v>
      </c>
      <c r="AX134" s="13" t="s">
        <v>77</v>
      </c>
      <c r="AY134" s="247" t="s">
        <v>162</v>
      </c>
    </row>
    <row r="135" s="13" customFormat="1">
      <c r="A135" s="13"/>
      <c r="B135" s="237"/>
      <c r="C135" s="238"/>
      <c r="D135" s="232" t="s">
        <v>1159</v>
      </c>
      <c r="E135" s="239" t="s">
        <v>32</v>
      </c>
      <c r="F135" s="240" t="s">
        <v>1393</v>
      </c>
      <c r="G135" s="238"/>
      <c r="H135" s="241">
        <v>2.1000000000000001</v>
      </c>
      <c r="I135" s="242"/>
      <c r="J135" s="238"/>
      <c r="K135" s="238"/>
      <c r="L135" s="243"/>
      <c r="M135" s="244"/>
      <c r="N135" s="245"/>
      <c r="O135" s="245"/>
      <c r="P135" s="245"/>
      <c r="Q135" s="245"/>
      <c r="R135" s="245"/>
      <c r="S135" s="245"/>
      <c r="T135" s="24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7" t="s">
        <v>1159</v>
      </c>
      <c r="AU135" s="247" t="s">
        <v>86</v>
      </c>
      <c r="AV135" s="13" t="s">
        <v>86</v>
      </c>
      <c r="AW135" s="13" t="s">
        <v>39</v>
      </c>
      <c r="AX135" s="13" t="s">
        <v>77</v>
      </c>
      <c r="AY135" s="247" t="s">
        <v>162</v>
      </c>
    </row>
    <row r="136" s="15" customFormat="1">
      <c r="A136" s="15"/>
      <c r="B136" s="258"/>
      <c r="C136" s="259"/>
      <c r="D136" s="232" t="s">
        <v>1159</v>
      </c>
      <c r="E136" s="260" t="s">
        <v>32</v>
      </c>
      <c r="F136" s="261" t="s">
        <v>1203</v>
      </c>
      <c r="G136" s="259"/>
      <c r="H136" s="262">
        <v>5.5</v>
      </c>
      <c r="I136" s="263"/>
      <c r="J136" s="259"/>
      <c r="K136" s="259"/>
      <c r="L136" s="264"/>
      <c r="M136" s="265"/>
      <c r="N136" s="266"/>
      <c r="O136" s="266"/>
      <c r="P136" s="266"/>
      <c r="Q136" s="266"/>
      <c r="R136" s="266"/>
      <c r="S136" s="266"/>
      <c r="T136" s="267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8" t="s">
        <v>1159</v>
      </c>
      <c r="AU136" s="268" t="s">
        <v>86</v>
      </c>
      <c r="AV136" s="15" t="s">
        <v>179</v>
      </c>
      <c r="AW136" s="15" t="s">
        <v>39</v>
      </c>
      <c r="AX136" s="15" t="s">
        <v>84</v>
      </c>
      <c r="AY136" s="268" t="s">
        <v>162</v>
      </c>
    </row>
    <row r="137" s="2" customFormat="1">
      <c r="A137" s="40"/>
      <c r="B137" s="41"/>
      <c r="C137" s="212" t="s">
        <v>209</v>
      </c>
      <c r="D137" s="212" t="s">
        <v>163</v>
      </c>
      <c r="E137" s="213" t="s">
        <v>1394</v>
      </c>
      <c r="F137" s="214" t="s">
        <v>1395</v>
      </c>
      <c r="G137" s="215" t="s">
        <v>471</v>
      </c>
      <c r="H137" s="216">
        <v>2.9460000000000002</v>
      </c>
      <c r="I137" s="217"/>
      <c r="J137" s="218">
        <f>ROUND(I137*H137,2)</f>
        <v>0</v>
      </c>
      <c r="K137" s="214" t="s">
        <v>1157</v>
      </c>
      <c r="L137" s="46"/>
      <c r="M137" s="219" t="s">
        <v>32</v>
      </c>
      <c r="N137" s="220" t="s">
        <v>48</v>
      </c>
      <c r="O137" s="86"/>
      <c r="P137" s="221">
        <f>O137*H137</f>
        <v>0</v>
      </c>
      <c r="Q137" s="221">
        <v>0</v>
      </c>
      <c r="R137" s="221">
        <f>Q137*H137</f>
        <v>0</v>
      </c>
      <c r="S137" s="221">
        <v>0.063</v>
      </c>
      <c r="T137" s="222">
        <f>S137*H137</f>
        <v>0.18559800000000001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3" t="s">
        <v>179</v>
      </c>
      <c r="AT137" s="223" t="s">
        <v>163</v>
      </c>
      <c r="AU137" s="223" t="s">
        <v>86</v>
      </c>
      <c r="AY137" s="18" t="s">
        <v>162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8" t="s">
        <v>84</v>
      </c>
      <c r="BK137" s="224">
        <f>ROUND(I137*H137,2)</f>
        <v>0</v>
      </c>
      <c r="BL137" s="18" t="s">
        <v>179</v>
      </c>
      <c r="BM137" s="223" t="s">
        <v>1396</v>
      </c>
    </row>
    <row r="138" s="13" customFormat="1">
      <c r="A138" s="13"/>
      <c r="B138" s="237"/>
      <c r="C138" s="238"/>
      <c r="D138" s="232" t="s">
        <v>1159</v>
      </c>
      <c r="E138" s="239" t="s">
        <v>32</v>
      </c>
      <c r="F138" s="240" t="s">
        <v>1397</v>
      </c>
      <c r="G138" s="238"/>
      <c r="H138" s="241">
        <v>2.9460000000000002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7" t="s">
        <v>1159</v>
      </c>
      <c r="AU138" s="247" t="s">
        <v>86</v>
      </c>
      <c r="AV138" s="13" t="s">
        <v>86</v>
      </c>
      <c r="AW138" s="13" t="s">
        <v>39</v>
      </c>
      <c r="AX138" s="13" t="s">
        <v>84</v>
      </c>
      <c r="AY138" s="247" t="s">
        <v>162</v>
      </c>
    </row>
    <row r="139" s="2" customFormat="1" ht="33" customHeight="1">
      <c r="A139" s="40"/>
      <c r="B139" s="41"/>
      <c r="C139" s="212" t="s">
        <v>213</v>
      </c>
      <c r="D139" s="212" t="s">
        <v>163</v>
      </c>
      <c r="E139" s="213" t="s">
        <v>1398</v>
      </c>
      <c r="F139" s="214" t="s">
        <v>1399</v>
      </c>
      <c r="G139" s="215" t="s">
        <v>1156</v>
      </c>
      <c r="H139" s="216">
        <v>1</v>
      </c>
      <c r="I139" s="217"/>
      <c r="J139" s="218">
        <f>ROUND(I139*H139,2)</f>
        <v>0</v>
      </c>
      <c r="K139" s="214" t="s">
        <v>1157</v>
      </c>
      <c r="L139" s="46"/>
      <c r="M139" s="219" t="s">
        <v>32</v>
      </c>
      <c r="N139" s="220" t="s">
        <v>48</v>
      </c>
      <c r="O139" s="86"/>
      <c r="P139" s="221">
        <f>O139*H139</f>
        <v>0</v>
      </c>
      <c r="Q139" s="221">
        <v>0</v>
      </c>
      <c r="R139" s="221">
        <f>Q139*H139</f>
        <v>0</v>
      </c>
      <c r="S139" s="221">
        <v>0.0030000000000000001</v>
      </c>
      <c r="T139" s="222">
        <f>S139*H139</f>
        <v>0.0030000000000000001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3" t="s">
        <v>179</v>
      </c>
      <c r="AT139" s="223" t="s">
        <v>163</v>
      </c>
      <c r="AU139" s="223" t="s">
        <v>86</v>
      </c>
      <c r="AY139" s="18" t="s">
        <v>162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8" t="s">
        <v>84</v>
      </c>
      <c r="BK139" s="224">
        <f>ROUND(I139*H139,2)</f>
        <v>0</v>
      </c>
      <c r="BL139" s="18" t="s">
        <v>179</v>
      </c>
      <c r="BM139" s="223" t="s">
        <v>1400</v>
      </c>
    </row>
    <row r="140" s="12" customFormat="1" ht="22.8" customHeight="1">
      <c r="A140" s="12"/>
      <c r="B140" s="198"/>
      <c r="C140" s="199"/>
      <c r="D140" s="200" t="s">
        <v>76</v>
      </c>
      <c r="E140" s="225" t="s">
        <v>1173</v>
      </c>
      <c r="F140" s="225" t="s">
        <v>1174</v>
      </c>
      <c r="G140" s="199"/>
      <c r="H140" s="199"/>
      <c r="I140" s="202"/>
      <c r="J140" s="226">
        <f>BK140</f>
        <v>0</v>
      </c>
      <c r="K140" s="199"/>
      <c r="L140" s="204"/>
      <c r="M140" s="205"/>
      <c r="N140" s="206"/>
      <c r="O140" s="206"/>
      <c r="P140" s="207">
        <f>SUM(P141:P145)</f>
        <v>0</v>
      </c>
      <c r="Q140" s="206"/>
      <c r="R140" s="207">
        <f>SUM(R141:R145)</f>
        <v>0</v>
      </c>
      <c r="S140" s="206"/>
      <c r="T140" s="208">
        <f>SUM(T141:T145)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9" t="s">
        <v>84</v>
      </c>
      <c r="AT140" s="210" t="s">
        <v>76</v>
      </c>
      <c r="AU140" s="210" t="s">
        <v>84</v>
      </c>
      <c r="AY140" s="209" t="s">
        <v>162</v>
      </c>
      <c r="BK140" s="211">
        <f>SUM(BK141:BK145)</f>
        <v>0</v>
      </c>
    </row>
    <row r="141" s="2" customFormat="1">
      <c r="A141" s="40"/>
      <c r="B141" s="41"/>
      <c r="C141" s="212" t="s">
        <v>8</v>
      </c>
      <c r="D141" s="212" t="s">
        <v>163</v>
      </c>
      <c r="E141" s="213" t="s">
        <v>1175</v>
      </c>
      <c r="F141" s="214" t="s">
        <v>1176</v>
      </c>
      <c r="G141" s="215" t="s">
        <v>936</v>
      </c>
      <c r="H141" s="216">
        <v>1.254</v>
      </c>
      <c r="I141" s="217"/>
      <c r="J141" s="218">
        <f>ROUND(I141*H141,2)</f>
        <v>0</v>
      </c>
      <c r="K141" s="214" t="s">
        <v>1157</v>
      </c>
      <c r="L141" s="46"/>
      <c r="M141" s="219" t="s">
        <v>32</v>
      </c>
      <c r="N141" s="220" t="s">
        <v>48</v>
      </c>
      <c r="O141" s="86"/>
      <c r="P141" s="221">
        <f>O141*H141</f>
        <v>0</v>
      </c>
      <c r="Q141" s="221">
        <v>0</v>
      </c>
      <c r="R141" s="221">
        <f>Q141*H141</f>
        <v>0</v>
      </c>
      <c r="S141" s="221">
        <v>0</v>
      </c>
      <c r="T141" s="222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3" t="s">
        <v>179</v>
      </c>
      <c r="AT141" s="223" t="s">
        <v>163</v>
      </c>
      <c r="AU141" s="223" t="s">
        <v>86</v>
      </c>
      <c r="AY141" s="18" t="s">
        <v>162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8" t="s">
        <v>84</v>
      </c>
      <c r="BK141" s="224">
        <f>ROUND(I141*H141,2)</f>
        <v>0</v>
      </c>
      <c r="BL141" s="18" t="s">
        <v>179</v>
      </c>
      <c r="BM141" s="223" t="s">
        <v>1401</v>
      </c>
    </row>
    <row r="142" s="2" customFormat="1" ht="21.75" customHeight="1">
      <c r="A142" s="40"/>
      <c r="B142" s="41"/>
      <c r="C142" s="212" t="s">
        <v>220</v>
      </c>
      <c r="D142" s="212" t="s">
        <v>163</v>
      </c>
      <c r="E142" s="213" t="s">
        <v>1178</v>
      </c>
      <c r="F142" s="214" t="s">
        <v>1179</v>
      </c>
      <c r="G142" s="215" t="s">
        <v>936</v>
      </c>
      <c r="H142" s="216">
        <v>1.254</v>
      </c>
      <c r="I142" s="217"/>
      <c r="J142" s="218">
        <f>ROUND(I142*H142,2)</f>
        <v>0</v>
      </c>
      <c r="K142" s="214" t="s">
        <v>1157</v>
      </c>
      <c r="L142" s="46"/>
      <c r="M142" s="219" t="s">
        <v>32</v>
      </c>
      <c r="N142" s="220" t="s">
        <v>48</v>
      </c>
      <c r="O142" s="86"/>
      <c r="P142" s="221">
        <f>O142*H142</f>
        <v>0</v>
      </c>
      <c r="Q142" s="221">
        <v>0</v>
      </c>
      <c r="R142" s="221">
        <f>Q142*H142</f>
        <v>0</v>
      </c>
      <c r="S142" s="221">
        <v>0</v>
      </c>
      <c r="T142" s="222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3" t="s">
        <v>179</v>
      </c>
      <c r="AT142" s="223" t="s">
        <v>163</v>
      </c>
      <c r="AU142" s="223" t="s">
        <v>86</v>
      </c>
      <c r="AY142" s="18" t="s">
        <v>162</v>
      </c>
      <c r="BE142" s="224">
        <f>IF(N142="základní",J142,0)</f>
        <v>0</v>
      </c>
      <c r="BF142" s="224">
        <f>IF(N142="snížená",J142,0)</f>
        <v>0</v>
      </c>
      <c r="BG142" s="224">
        <f>IF(N142="zákl. přenesená",J142,0)</f>
        <v>0</v>
      </c>
      <c r="BH142" s="224">
        <f>IF(N142="sníž. přenesená",J142,0)</f>
        <v>0</v>
      </c>
      <c r="BI142" s="224">
        <f>IF(N142="nulová",J142,0)</f>
        <v>0</v>
      </c>
      <c r="BJ142" s="18" t="s">
        <v>84</v>
      </c>
      <c r="BK142" s="224">
        <f>ROUND(I142*H142,2)</f>
        <v>0</v>
      </c>
      <c r="BL142" s="18" t="s">
        <v>179</v>
      </c>
      <c r="BM142" s="223" t="s">
        <v>1402</v>
      </c>
    </row>
    <row r="143" s="2" customFormat="1">
      <c r="A143" s="40"/>
      <c r="B143" s="41"/>
      <c r="C143" s="212" t="s">
        <v>222</v>
      </c>
      <c r="D143" s="212" t="s">
        <v>163</v>
      </c>
      <c r="E143" s="213" t="s">
        <v>1181</v>
      </c>
      <c r="F143" s="214" t="s">
        <v>1182</v>
      </c>
      <c r="G143" s="215" t="s">
        <v>936</v>
      </c>
      <c r="H143" s="216">
        <v>37.619999999999997</v>
      </c>
      <c r="I143" s="217"/>
      <c r="J143" s="218">
        <f>ROUND(I143*H143,2)</f>
        <v>0</v>
      </c>
      <c r="K143" s="214" t="s">
        <v>1157</v>
      </c>
      <c r="L143" s="46"/>
      <c r="M143" s="219" t="s">
        <v>32</v>
      </c>
      <c r="N143" s="220" t="s">
        <v>48</v>
      </c>
      <c r="O143" s="86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2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3" t="s">
        <v>179</v>
      </c>
      <c r="AT143" s="223" t="s">
        <v>163</v>
      </c>
      <c r="AU143" s="223" t="s">
        <v>86</v>
      </c>
      <c r="AY143" s="18" t="s">
        <v>162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8" t="s">
        <v>84</v>
      </c>
      <c r="BK143" s="224">
        <f>ROUND(I143*H143,2)</f>
        <v>0</v>
      </c>
      <c r="BL143" s="18" t="s">
        <v>179</v>
      </c>
      <c r="BM143" s="223" t="s">
        <v>1403</v>
      </c>
    </row>
    <row r="144" s="13" customFormat="1">
      <c r="A144" s="13"/>
      <c r="B144" s="237"/>
      <c r="C144" s="238"/>
      <c r="D144" s="232" t="s">
        <v>1159</v>
      </c>
      <c r="E144" s="238"/>
      <c r="F144" s="240" t="s">
        <v>1404</v>
      </c>
      <c r="G144" s="238"/>
      <c r="H144" s="241">
        <v>37.619999999999997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7" t="s">
        <v>1159</v>
      </c>
      <c r="AU144" s="247" t="s">
        <v>86</v>
      </c>
      <c r="AV144" s="13" t="s">
        <v>86</v>
      </c>
      <c r="AW144" s="13" t="s">
        <v>4</v>
      </c>
      <c r="AX144" s="13" t="s">
        <v>84</v>
      </c>
      <c r="AY144" s="247" t="s">
        <v>162</v>
      </c>
    </row>
    <row r="145" s="2" customFormat="1">
      <c r="A145" s="40"/>
      <c r="B145" s="41"/>
      <c r="C145" s="212" t="s">
        <v>226</v>
      </c>
      <c r="D145" s="212" t="s">
        <v>163</v>
      </c>
      <c r="E145" s="213" t="s">
        <v>1185</v>
      </c>
      <c r="F145" s="214" t="s">
        <v>1186</v>
      </c>
      <c r="G145" s="215" t="s">
        <v>936</v>
      </c>
      <c r="H145" s="216">
        <v>1.254</v>
      </c>
      <c r="I145" s="217"/>
      <c r="J145" s="218">
        <f>ROUND(I145*H145,2)</f>
        <v>0</v>
      </c>
      <c r="K145" s="214" t="s">
        <v>1187</v>
      </c>
      <c r="L145" s="46"/>
      <c r="M145" s="219" t="s">
        <v>32</v>
      </c>
      <c r="N145" s="220" t="s">
        <v>48</v>
      </c>
      <c r="O145" s="86"/>
      <c r="P145" s="221">
        <f>O145*H145</f>
        <v>0</v>
      </c>
      <c r="Q145" s="221">
        <v>0</v>
      </c>
      <c r="R145" s="221">
        <f>Q145*H145</f>
        <v>0</v>
      </c>
      <c r="S145" s="221">
        <v>0</v>
      </c>
      <c r="T145" s="222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3" t="s">
        <v>179</v>
      </c>
      <c r="AT145" s="223" t="s">
        <v>163</v>
      </c>
      <c r="AU145" s="223" t="s">
        <v>86</v>
      </c>
      <c r="AY145" s="18" t="s">
        <v>162</v>
      </c>
      <c r="BE145" s="224">
        <f>IF(N145="základní",J145,0)</f>
        <v>0</v>
      </c>
      <c r="BF145" s="224">
        <f>IF(N145="snížená",J145,0)</f>
        <v>0</v>
      </c>
      <c r="BG145" s="224">
        <f>IF(N145="zákl. přenesená",J145,0)</f>
        <v>0</v>
      </c>
      <c r="BH145" s="224">
        <f>IF(N145="sníž. přenesená",J145,0)</f>
        <v>0</v>
      </c>
      <c r="BI145" s="224">
        <f>IF(N145="nulová",J145,0)</f>
        <v>0</v>
      </c>
      <c r="BJ145" s="18" t="s">
        <v>84</v>
      </c>
      <c r="BK145" s="224">
        <f>ROUND(I145*H145,2)</f>
        <v>0</v>
      </c>
      <c r="BL145" s="18" t="s">
        <v>179</v>
      </c>
      <c r="BM145" s="223" t="s">
        <v>1405</v>
      </c>
    </row>
    <row r="146" s="12" customFormat="1" ht="22.8" customHeight="1">
      <c r="A146" s="12"/>
      <c r="B146" s="198"/>
      <c r="C146" s="199"/>
      <c r="D146" s="200" t="s">
        <v>76</v>
      </c>
      <c r="E146" s="225" t="s">
        <v>1189</v>
      </c>
      <c r="F146" s="225" t="s">
        <v>1190</v>
      </c>
      <c r="G146" s="199"/>
      <c r="H146" s="199"/>
      <c r="I146" s="202"/>
      <c r="J146" s="226">
        <f>BK146</f>
        <v>0</v>
      </c>
      <c r="K146" s="199"/>
      <c r="L146" s="204"/>
      <c r="M146" s="205"/>
      <c r="N146" s="206"/>
      <c r="O146" s="206"/>
      <c r="P146" s="207">
        <f>P147</f>
        <v>0</v>
      </c>
      <c r="Q146" s="206"/>
      <c r="R146" s="207">
        <f>R147</f>
        <v>0</v>
      </c>
      <c r="S146" s="206"/>
      <c r="T146" s="208">
        <f>T147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9" t="s">
        <v>84</v>
      </c>
      <c r="AT146" s="210" t="s">
        <v>76</v>
      </c>
      <c r="AU146" s="210" t="s">
        <v>84</v>
      </c>
      <c r="AY146" s="209" t="s">
        <v>162</v>
      </c>
      <c r="BK146" s="211">
        <f>BK147</f>
        <v>0</v>
      </c>
    </row>
    <row r="147" s="2" customFormat="1" ht="33" customHeight="1">
      <c r="A147" s="40"/>
      <c r="B147" s="41"/>
      <c r="C147" s="212" t="s">
        <v>230</v>
      </c>
      <c r="D147" s="212" t="s">
        <v>163</v>
      </c>
      <c r="E147" s="213" t="s">
        <v>1191</v>
      </c>
      <c r="F147" s="214" t="s">
        <v>1192</v>
      </c>
      <c r="G147" s="215" t="s">
        <v>936</v>
      </c>
      <c r="H147" s="216">
        <v>2.6819999999999999</v>
      </c>
      <c r="I147" s="217"/>
      <c r="J147" s="218">
        <f>ROUND(I147*H147,2)</f>
        <v>0</v>
      </c>
      <c r="K147" s="214" t="s">
        <v>1157</v>
      </c>
      <c r="L147" s="46"/>
      <c r="M147" s="219" t="s">
        <v>32</v>
      </c>
      <c r="N147" s="220" t="s">
        <v>48</v>
      </c>
      <c r="O147" s="86"/>
      <c r="P147" s="221">
        <f>O147*H147</f>
        <v>0</v>
      </c>
      <c r="Q147" s="221">
        <v>0</v>
      </c>
      <c r="R147" s="221">
        <f>Q147*H147</f>
        <v>0</v>
      </c>
      <c r="S147" s="221">
        <v>0</v>
      </c>
      <c r="T147" s="222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3" t="s">
        <v>179</v>
      </c>
      <c r="AT147" s="223" t="s">
        <v>163</v>
      </c>
      <c r="AU147" s="223" t="s">
        <v>86</v>
      </c>
      <c r="AY147" s="18" t="s">
        <v>162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8" t="s">
        <v>84</v>
      </c>
      <c r="BK147" s="224">
        <f>ROUND(I147*H147,2)</f>
        <v>0</v>
      </c>
      <c r="BL147" s="18" t="s">
        <v>179</v>
      </c>
      <c r="BM147" s="223" t="s">
        <v>1406</v>
      </c>
    </row>
    <row r="148" s="12" customFormat="1" ht="25.92" customHeight="1">
      <c r="A148" s="12"/>
      <c r="B148" s="198"/>
      <c r="C148" s="199"/>
      <c r="D148" s="200" t="s">
        <v>76</v>
      </c>
      <c r="E148" s="201" t="s">
        <v>1194</v>
      </c>
      <c r="F148" s="201" t="s">
        <v>1195</v>
      </c>
      <c r="G148" s="199"/>
      <c r="H148" s="199"/>
      <c r="I148" s="202"/>
      <c r="J148" s="203">
        <f>BK148</f>
        <v>0</v>
      </c>
      <c r="K148" s="199"/>
      <c r="L148" s="204"/>
      <c r="M148" s="205"/>
      <c r="N148" s="206"/>
      <c r="O148" s="206"/>
      <c r="P148" s="207">
        <f>P149+P160+P192</f>
        <v>0</v>
      </c>
      <c r="Q148" s="206"/>
      <c r="R148" s="207">
        <f>R149+R160+R192</f>
        <v>0.31498000000000004</v>
      </c>
      <c r="S148" s="206"/>
      <c r="T148" s="208">
        <f>T149+T160+T192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9" t="s">
        <v>86</v>
      </c>
      <c r="AT148" s="210" t="s">
        <v>76</v>
      </c>
      <c r="AU148" s="210" t="s">
        <v>77</v>
      </c>
      <c r="AY148" s="209" t="s">
        <v>162</v>
      </c>
      <c r="BK148" s="211">
        <f>BK149+BK160+BK192</f>
        <v>0</v>
      </c>
    </row>
    <row r="149" s="12" customFormat="1" ht="22.8" customHeight="1">
      <c r="A149" s="12"/>
      <c r="B149" s="198"/>
      <c r="C149" s="199"/>
      <c r="D149" s="200" t="s">
        <v>76</v>
      </c>
      <c r="E149" s="225" t="s">
        <v>1407</v>
      </c>
      <c r="F149" s="225" t="s">
        <v>1408</v>
      </c>
      <c r="G149" s="199"/>
      <c r="H149" s="199"/>
      <c r="I149" s="202"/>
      <c r="J149" s="226">
        <f>BK149</f>
        <v>0</v>
      </c>
      <c r="K149" s="199"/>
      <c r="L149" s="204"/>
      <c r="M149" s="205"/>
      <c r="N149" s="206"/>
      <c r="O149" s="206"/>
      <c r="P149" s="207">
        <f>SUM(P150:P159)</f>
        <v>0</v>
      </c>
      <c r="Q149" s="206"/>
      <c r="R149" s="207">
        <f>SUM(R150:R159)</f>
        <v>0.10602</v>
      </c>
      <c r="S149" s="206"/>
      <c r="T149" s="208">
        <f>SUM(T150:T159)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9" t="s">
        <v>86</v>
      </c>
      <c r="AT149" s="210" t="s">
        <v>76</v>
      </c>
      <c r="AU149" s="210" t="s">
        <v>84</v>
      </c>
      <c r="AY149" s="209" t="s">
        <v>162</v>
      </c>
      <c r="BK149" s="211">
        <f>SUM(BK150:BK159)</f>
        <v>0</v>
      </c>
    </row>
    <row r="150" s="2" customFormat="1" ht="16.5" customHeight="1">
      <c r="A150" s="40"/>
      <c r="B150" s="41"/>
      <c r="C150" s="212" t="s">
        <v>233</v>
      </c>
      <c r="D150" s="212" t="s">
        <v>163</v>
      </c>
      <c r="E150" s="213" t="s">
        <v>1409</v>
      </c>
      <c r="F150" s="214" t="s">
        <v>1410</v>
      </c>
      <c r="G150" s="215" t="s">
        <v>462</v>
      </c>
      <c r="H150" s="216">
        <v>2</v>
      </c>
      <c r="I150" s="217"/>
      <c r="J150" s="218">
        <f>ROUND(I150*H150,2)</f>
        <v>0</v>
      </c>
      <c r="K150" s="214" t="s">
        <v>1157</v>
      </c>
      <c r="L150" s="46"/>
      <c r="M150" s="219" t="s">
        <v>32</v>
      </c>
      <c r="N150" s="220" t="s">
        <v>48</v>
      </c>
      <c r="O150" s="86"/>
      <c r="P150" s="221">
        <f>O150*H150</f>
        <v>0</v>
      </c>
      <c r="Q150" s="221">
        <v>0.0030899999999999999</v>
      </c>
      <c r="R150" s="221">
        <f>Q150*H150</f>
        <v>0.0061799999999999997</v>
      </c>
      <c r="S150" s="221">
        <v>0</v>
      </c>
      <c r="T150" s="222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3" t="s">
        <v>220</v>
      </c>
      <c r="AT150" s="223" t="s">
        <v>163</v>
      </c>
      <c r="AU150" s="223" t="s">
        <v>86</v>
      </c>
      <c r="AY150" s="18" t="s">
        <v>162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8" t="s">
        <v>84</v>
      </c>
      <c r="BK150" s="224">
        <f>ROUND(I150*H150,2)</f>
        <v>0</v>
      </c>
      <c r="BL150" s="18" t="s">
        <v>220</v>
      </c>
      <c r="BM150" s="223" t="s">
        <v>1411</v>
      </c>
    </row>
    <row r="151" s="2" customFormat="1" ht="21.75" customHeight="1">
      <c r="A151" s="40"/>
      <c r="B151" s="41"/>
      <c r="C151" s="212" t="s">
        <v>7</v>
      </c>
      <c r="D151" s="212" t="s">
        <v>163</v>
      </c>
      <c r="E151" s="213" t="s">
        <v>1412</v>
      </c>
      <c r="F151" s="214" t="s">
        <v>1413</v>
      </c>
      <c r="G151" s="215" t="s">
        <v>1414</v>
      </c>
      <c r="H151" s="216">
        <v>1</v>
      </c>
      <c r="I151" s="217"/>
      <c r="J151" s="218">
        <f>ROUND(I151*H151,2)</f>
        <v>0</v>
      </c>
      <c r="K151" s="214" t="s">
        <v>1157</v>
      </c>
      <c r="L151" s="46"/>
      <c r="M151" s="219" t="s">
        <v>32</v>
      </c>
      <c r="N151" s="220" t="s">
        <v>48</v>
      </c>
      <c r="O151" s="86"/>
      <c r="P151" s="221">
        <f>O151*H151</f>
        <v>0</v>
      </c>
      <c r="Q151" s="221">
        <v>0.0292</v>
      </c>
      <c r="R151" s="221">
        <f>Q151*H151</f>
        <v>0.0292</v>
      </c>
      <c r="S151" s="221">
        <v>0</v>
      </c>
      <c r="T151" s="222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3" t="s">
        <v>220</v>
      </c>
      <c r="AT151" s="223" t="s">
        <v>163</v>
      </c>
      <c r="AU151" s="223" t="s">
        <v>86</v>
      </c>
      <c r="AY151" s="18" t="s">
        <v>162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18" t="s">
        <v>84</v>
      </c>
      <c r="BK151" s="224">
        <f>ROUND(I151*H151,2)</f>
        <v>0</v>
      </c>
      <c r="BL151" s="18" t="s">
        <v>220</v>
      </c>
      <c r="BM151" s="223" t="s">
        <v>1415</v>
      </c>
    </row>
    <row r="152" s="13" customFormat="1">
      <c r="A152" s="13"/>
      <c r="B152" s="237"/>
      <c r="C152" s="238"/>
      <c r="D152" s="232" t="s">
        <v>1159</v>
      </c>
      <c r="E152" s="239" t="s">
        <v>32</v>
      </c>
      <c r="F152" s="240" t="s">
        <v>1416</v>
      </c>
      <c r="G152" s="238"/>
      <c r="H152" s="241">
        <v>1</v>
      </c>
      <c r="I152" s="242"/>
      <c r="J152" s="238"/>
      <c r="K152" s="238"/>
      <c r="L152" s="243"/>
      <c r="M152" s="244"/>
      <c r="N152" s="245"/>
      <c r="O152" s="245"/>
      <c r="P152" s="245"/>
      <c r="Q152" s="245"/>
      <c r="R152" s="245"/>
      <c r="S152" s="245"/>
      <c r="T152" s="24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7" t="s">
        <v>1159</v>
      </c>
      <c r="AU152" s="247" t="s">
        <v>86</v>
      </c>
      <c r="AV152" s="13" t="s">
        <v>86</v>
      </c>
      <c r="AW152" s="13" t="s">
        <v>39</v>
      </c>
      <c r="AX152" s="13" t="s">
        <v>84</v>
      </c>
      <c r="AY152" s="247" t="s">
        <v>162</v>
      </c>
    </row>
    <row r="153" s="2" customFormat="1" ht="16.5" customHeight="1">
      <c r="A153" s="40"/>
      <c r="B153" s="41"/>
      <c r="C153" s="212" t="s">
        <v>239</v>
      </c>
      <c r="D153" s="212" t="s">
        <v>163</v>
      </c>
      <c r="E153" s="213" t="s">
        <v>1417</v>
      </c>
      <c r="F153" s="214" t="s">
        <v>1418</v>
      </c>
      <c r="G153" s="215" t="s">
        <v>1414</v>
      </c>
      <c r="H153" s="216">
        <v>1</v>
      </c>
      <c r="I153" s="217"/>
      <c r="J153" s="218">
        <f>ROUND(I153*H153,2)</f>
        <v>0</v>
      </c>
      <c r="K153" s="214" t="s">
        <v>32</v>
      </c>
      <c r="L153" s="46"/>
      <c r="M153" s="219" t="s">
        <v>32</v>
      </c>
      <c r="N153" s="220" t="s">
        <v>48</v>
      </c>
      <c r="O153" s="86"/>
      <c r="P153" s="221">
        <f>O153*H153</f>
        <v>0</v>
      </c>
      <c r="Q153" s="221">
        <v>0.0292</v>
      </c>
      <c r="R153" s="221">
        <f>Q153*H153</f>
        <v>0.0292</v>
      </c>
      <c r="S153" s="221">
        <v>0</v>
      </c>
      <c r="T153" s="222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3" t="s">
        <v>220</v>
      </c>
      <c r="AT153" s="223" t="s">
        <v>163</v>
      </c>
      <c r="AU153" s="223" t="s">
        <v>86</v>
      </c>
      <c r="AY153" s="18" t="s">
        <v>162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18" t="s">
        <v>84</v>
      </c>
      <c r="BK153" s="224">
        <f>ROUND(I153*H153,2)</f>
        <v>0</v>
      </c>
      <c r="BL153" s="18" t="s">
        <v>220</v>
      </c>
      <c r="BM153" s="223" t="s">
        <v>1419</v>
      </c>
    </row>
    <row r="154" s="13" customFormat="1">
      <c r="A154" s="13"/>
      <c r="B154" s="237"/>
      <c r="C154" s="238"/>
      <c r="D154" s="232" t="s">
        <v>1159</v>
      </c>
      <c r="E154" s="239" t="s">
        <v>32</v>
      </c>
      <c r="F154" s="240" t="s">
        <v>1416</v>
      </c>
      <c r="G154" s="238"/>
      <c r="H154" s="241">
        <v>1</v>
      </c>
      <c r="I154" s="242"/>
      <c r="J154" s="238"/>
      <c r="K154" s="238"/>
      <c r="L154" s="243"/>
      <c r="M154" s="244"/>
      <c r="N154" s="245"/>
      <c r="O154" s="245"/>
      <c r="P154" s="245"/>
      <c r="Q154" s="245"/>
      <c r="R154" s="245"/>
      <c r="S154" s="245"/>
      <c r="T154" s="24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7" t="s">
        <v>1159</v>
      </c>
      <c r="AU154" s="247" t="s">
        <v>86</v>
      </c>
      <c r="AV154" s="13" t="s">
        <v>86</v>
      </c>
      <c r="AW154" s="13" t="s">
        <v>39</v>
      </c>
      <c r="AX154" s="13" t="s">
        <v>84</v>
      </c>
      <c r="AY154" s="247" t="s">
        <v>162</v>
      </c>
    </row>
    <row r="155" s="2" customFormat="1" ht="21.75" customHeight="1">
      <c r="A155" s="40"/>
      <c r="B155" s="41"/>
      <c r="C155" s="212" t="s">
        <v>243</v>
      </c>
      <c r="D155" s="212" t="s">
        <v>163</v>
      </c>
      <c r="E155" s="213" t="s">
        <v>1420</v>
      </c>
      <c r="F155" s="214" t="s">
        <v>1421</v>
      </c>
      <c r="G155" s="215" t="s">
        <v>1156</v>
      </c>
      <c r="H155" s="216">
        <v>8</v>
      </c>
      <c r="I155" s="217"/>
      <c r="J155" s="218">
        <f>ROUND(I155*H155,2)</f>
        <v>0</v>
      </c>
      <c r="K155" s="214" t="s">
        <v>1157</v>
      </c>
      <c r="L155" s="46"/>
      <c r="M155" s="219" t="s">
        <v>32</v>
      </c>
      <c r="N155" s="220" t="s">
        <v>48</v>
      </c>
      <c r="O155" s="86"/>
      <c r="P155" s="221">
        <f>O155*H155</f>
        <v>0</v>
      </c>
      <c r="Q155" s="221">
        <v>0.0051799999999999997</v>
      </c>
      <c r="R155" s="221">
        <f>Q155*H155</f>
        <v>0.041439999999999998</v>
      </c>
      <c r="S155" s="221">
        <v>0</v>
      </c>
      <c r="T155" s="222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3" t="s">
        <v>220</v>
      </c>
      <c r="AT155" s="223" t="s">
        <v>163</v>
      </c>
      <c r="AU155" s="223" t="s">
        <v>86</v>
      </c>
      <c r="AY155" s="18" t="s">
        <v>162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8" t="s">
        <v>84</v>
      </c>
      <c r="BK155" s="224">
        <f>ROUND(I155*H155,2)</f>
        <v>0</v>
      </c>
      <c r="BL155" s="18" t="s">
        <v>220</v>
      </c>
      <c r="BM155" s="223" t="s">
        <v>1422</v>
      </c>
    </row>
    <row r="156" s="2" customFormat="1">
      <c r="A156" s="40"/>
      <c r="B156" s="41"/>
      <c r="C156" s="42"/>
      <c r="D156" s="232" t="s">
        <v>744</v>
      </c>
      <c r="E156" s="42"/>
      <c r="F156" s="233" t="s">
        <v>1423</v>
      </c>
      <c r="G156" s="42"/>
      <c r="H156" s="42"/>
      <c r="I156" s="234"/>
      <c r="J156" s="42"/>
      <c r="K156" s="42"/>
      <c r="L156" s="46"/>
      <c r="M156" s="235"/>
      <c r="N156" s="236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8" t="s">
        <v>744</v>
      </c>
      <c r="AU156" s="18" t="s">
        <v>86</v>
      </c>
    </row>
    <row r="157" s="2" customFormat="1" ht="16.5" customHeight="1">
      <c r="A157" s="40"/>
      <c r="B157" s="41"/>
      <c r="C157" s="269" t="s">
        <v>245</v>
      </c>
      <c r="D157" s="269" t="s">
        <v>1204</v>
      </c>
      <c r="E157" s="270" t="s">
        <v>1424</v>
      </c>
      <c r="F157" s="271" t="s">
        <v>1425</v>
      </c>
      <c r="G157" s="272" t="s">
        <v>166</v>
      </c>
      <c r="H157" s="273">
        <v>7</v>
      </c>
      <c r="I157" s="274"/>
      <c r="J157" s="275">
        <f>ROUND(I157*H157,2)</f>
        <v>0</v>
      </c>
      <c r="K157" s="271" t="s">
        <v>32</v>
      </c>
      <c r="L157" s="276"/>
      <c r="M157" s="277" t="s">
        <v>32</v>
      </c>
      <c r="N157" s="278" t="s">
        <v>48</v>
      </c>
      <c r="O157" s="86"/>
      <c r="P157" s="221">
        <f>O157*H157</f>
        <v>0</v>
      </c>
      <c r="Q157" s="221">
        <v>0</v>
      </c>
      <c r="R157" s="221">
        <f>Q157*H157</f>
        <v>0</v>
      </c>
      <c r="S157" s="221">
        <v>0</v>
      </c>
      <c r="T157" s="222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3" t="s">
        <v>191</v>
      </c>
      <c r="AT157" s="223" t="s">
        <v>1204</v>
      </c>
      <c r="AU157" s="223" t="s">
        <v>86</v>
      </c>
      <c r="AY157" s="18" t="s">
        <v>162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18" t="s">
        <v>84</v>
      </c>
      <c r="BK157" s="224">
        <f>ROUND(I157*H157,2)</f>
        <v>0</v>
      </c>
      <c r="BL157" s="18" t="s">
        <v>179</v>
      </c>
      <c r="BM157" s="223" t="s">
        <v>1426</v>
      </c>
    </row>
    <row r="158" s="2" customFormat="1" ht="16.5" customHeight="1">
      <c r="A158" s="40"/>
      <c r="B158" s="41"/>
      <c r="C158" s="269" t="s">
        <v>248</v>
      </c>
      <c r="D158" s="269" t="s">
        <v>1204</v>
      </c>
      <c r="E158" s="270" t="s">
        <v>1427</v>
      </c>
      <c r="F158" s="271" t="s">
        <v>1428</v>
      </c>
      <c r="G158" s="272" t="s">
        <v>166</v>
      </c>
      <c r="H158" s="273">
        <v>1</v>
      </c>
      <c r="I158" s="274"/>
      <c r="J158" s="275">
        <f>ROUND(I158*H158,2)</f>
        <v>0</v>
      </c>
      <c r="K158" s="271" t="s">
        <v>32</v>
      </c>
      <c r="L158" s="276"/>
      <c r="M158" s="277" t="s">
        <v>32</v>
      </c>
      <c r="N158" s="278" t="s">
        <v>48</v>
      </c>
      <c r="O158" s="86"/>
      <c r="P158" s="221">
        <f>O158*H158</f>
        <v>0</v>
      </c>
      <c r="Q158" s="221">
        <v>0</v>
      </c>
      <c r="R158" s="221">
        <f>Q158*H158</f>
        <v>0</v>
      </c>
      <c r="S158" s="221">
        <v>0</v>
      </c>
      <c r="T158" s="222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3" t="s">
        <v>191</v>
      </c>
      <c r="AT158" s="223" t="s">
        <v>1204</v>
      </c>
      <c r="AU158" s="223" t="s">
        <v>86</v>
      </c>
      <c r="AY158" s="18" t="s">
        <v>162</v>
      </c>
      <c r="BE158" s="224">
        <f>IF(N158="základní",J158,0)</f>
        <v>0</v>
      </c>
      <c r="BF158" s="224">
        <f>IF(N158="snížená",J158,0)</f>
        <v>0</v>
      </c>
      <c r="BG158" s="224">
        <f>IF(N158="zákl. přenesená",J158,0)</f>
        <v>0</v>
      </c>
      <c r="BH158" s="224">
        <f>IF(N158="sníž. přenesená",J158,0)</f>
        <v>0</v>
      </c>
      <c r="BI158" s="224">
        <f>IF(N158="nulová",J158,0)</f>
        <v>0</v>
      </c>
      <c r="BJ158" s="18" t="s">
        <v>84</v>
      </c>
      <c r="BK158" s="224">
        <f>ROUND(I158*H158,2)</f>
        <v>0</v>
      </c>
      <c r="BL158" s="18" t="s">
        <v>179</v>
      </c>
      <c r="BM158" s="223" t="s">
        <v>1429</v>
      </c>
    </row>
    <row r="159" s="2" customFormat="1">
      <c r="A159" s="40"/>
      <c r="B159" s="41"/>
      <c r="C159" s="212" t="s">
        <v>250</v>
      </c>
      <c r="D159" s="212" t="s">
        <v>163</v>
      </c>
      <c r="E159" s="213" t="s">
        <v>1430</v>
      </c>
      <c r="F159" s="214" t="s">
        <v>1431</v>
      </c>
      <c r="G159" s="215" t="s">
        <v>936</v>
      </c>
      <c r="H159" s="216">
        <v>0.106</v>
      </c>
      <c r="I159" s="217"/>
      <c r="J159" s="218">
        <f>ROUND(I159*H159,2)</f>
        <v>0</v>
      </c>
      <c r="K159" s="214" t="s">
        <v>1157</v>
      </c>
      <c r="L159" s="46"/>
      <c r="M159" s="219" t="s">
        <v>32</v>
      </c>
      <c r="N159" s="220" t="s">
        <v>48</v>
      </c>
      <c r="O159" s="86"/>
      <c r="P159" s="221">
        <f>O159*H159</f>
        <v>0</v>
      </c>
      <c r="Q159" s="221">
        <v>0</v>
      </c>
      <c r="R159" s="221">
        <f>Q159*H159</f>
        <v>0</v>
      </c>
      <c r="S159" s="221">
        <v>0</v>
      </c>
      <c r="T159" s="222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3" t="s">
        <v>220</v>
      </c>
      <c r="AT159" s="223" t="s">
        <v>163</v>
      </c>
      <c r="AU159" s="223" t="s">
        <v>86</v>
      </c>
      <c r="AY159" s="18" t="s">
        <v>162</v>
      </c>
      <c r="BE159" s="224">
        <f>IF(N159="základní",J159,0)</f>
        <v>0</v>
      </c>
      <c r="BF159" s="224">
        <f>IF(N159="snížená",J159,0)</f>
        <v>0</v>
      </c>
      <c r="BG159" s="224">
        <f>IF(N159="zákl. přenesená",J159,0)</f>
        <v>0</v>
      </c>
      <c r="BH159" s="224">
        <f>IF(N159="sníž. přenesená",J159,0)</f>
        <v>0</v>
      </c>
      <c r="BI159" s="224">
        <f>IF(N159="nulová",J159,0)</f>
        <v>0</v>
      </c>
      <c r="BJ159" s="18" t="s">
        <v>84</v>
      </c>
      <c r="BK159" s="224">
        <f>ROUND(I159*H159,2)</f>
        <v>0</v>
      </c>
      <c r="BL159" s="18" t="s">
        <v>220</v>
      </c>
      <c r="BM159" s="223" t="s">
        <v>1432</v>
      </c>
    </row>
    <row r="160" s="12" customFormat="1" ht="22.8" customHeight="1">
      <c r="A160" s="12"/>
      <c r="B160" s="198"/>
      <c r="C160" s="199"/>
      <c r="D160" s="200" t="s">
        <v>76</v>
      </c>
      <c r="E160" s="225" t="s">
        <v>1433</v>
      </c>
      <c r="F160" s="225" t="s">
        <v>1434</v>
      </c>
      <c r="G160" s="199"/>
      <c r="H160" s="199"/>
      <c r="I160" s="202"/>
      <c r="J160" s="226">
        <f>BK160</f>
        <v>0</v>
      </c>
      <c r="K160" s="199"/>
      <c r="L160" s="204"/>
      <c r="M160" s="205"/>
      <c r="N160" s="206"/>
      <c r="O160" s="206"/>
      <c r="P160" s="207">
        <f>SUM(P161:P191)</f>
        <v>0</v>
      </c>
      <c r="Q160" s="206"/>
      <c r="R160" s="207">
        <f>SUM(R161:R191)</f>
        <v>0.13147</v>
      </c>
      <c r="S160" s="206"/>
      <c r="T160" s="208">
        <f>SUM(T161:T191)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9" t="s">
        <v>86</v>
      </c>
      <c r="AT160" s="210" t="s">
        <v>76</v>
      </c>
      <c r="AU160" s="210" t="s">
        <v>84</v>
      </c>
      <c r="AY160" s="209" t="s">
        <v>162</v>
      </c>
      <c r="BK160" s="211">
        <f>SUM(BK161:BK191)</f>
        <v>0</v>
      </c>
    </row>
    <row r="161" s="2" customFormat="1" ht="16.5" customHeight="1">
      <c r="A161" s="40"/>
      <c r="B161" s="41"/>
      <c r="C161" s="212" t="s">
        <v>253</v>
      </c>
      <c r="D161" s="212" t="s">
        <v>163</v>
      </c>
      <c r="E161" s="213" t="s">
        <v>1435</v>
      </c>
      <c r="F161" s="214" t="s">
        <v>1436</v>
      </c>
      <c r="G161" s="215" t="s">
        <v>1156</v>
      </c>
      <c r="H161" s="216">
        <v>1</v>
      </c>
      <c r="I161" s="217"/>
      <c r="J161" s="218">
        <f>ROUND(I161*H161,2)</f>
        <v>0</v>
      </c>
      <c r="K161" s="214" t="s">
        <v>32</v>
      </c>
      <c r="L161" s="46"/>
      <c r="M161" s="219" t="s">
        <v>32</v>
      </c>
      <c r="N161" s="220" t="s">
        <v>48</v>
      </c>
      <c r="O161" s="86"/>
      <c r="P161" s="221">
        <f>O161*H161</f>
        <v>0</v>
      </c>
      <c r="Q161" s="221">
        <v>0.00025999999999999998</v>
      </c>
      <c r="R161" s="221">
        <f>Q161*H161</f>
        <v>0.00025999999999999998</v>
      </c>
      <c r="S161" s="221">
        <v>0</v>
      </c>
      <c r="T161" s="222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3" t="s">
        <v>220</v>
      </c>
      <c r="AT161" s="223" t="s">
        <v>163</v>
      </c>
      <c r="AU161" s="223" t="s">
        <v>86</v>
      </c>
      <c r="AY161" s="18" t="s">
        <v>162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8" t="s">
        <v>84</v>
      </c>
      <c r="BK161" s="224">
        <f>ROUND(I161*H161,2)</f>
        <v>0</v>
      </c>
      <c r="BL161" s="18" t="s">
        <v>220</v>
      </c>
      <c r="BM161" s="223" t="s">
        <v>1437</v>
      </c>
    </row>
    <row r="162" s="2" customFormat="1">
      <c r="A162" s="40"/>
      <c r="B162" s="41"/>
      <c r="C162" s="42"/>
      <c r="D162" s="232" t="s">
        <v>744</v>
      </c>
      <c r="E162" s="42"/>
      <c r="F162" s="233" t="s">
        <v>1438</v>
      </c>
      <c r="G162" s="42"/>
      <c r="H162" s="42"/>
      <c r="I162" s="234"/>
      <c r="J162" s="42"/>
      <c r="K162" s="42"/>
      <c r="L162" s="46"/>
      <c r="M162" s="235"/>
      <c r="N162" s="236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8" t="s">
        <v>744</v>
      </c>
      <c r="AU162" s="18" t="s">
        <v>86</v>
      </c>
    </row>
    <row r="163" s="2" customFormat="1" ht="16.5" customHeight="1">
      <c r="A163" s="40"/>
      <c r="B163" s="41"/>
      <c r="C163" s="269" t="s">
        <v>259</v>
      </c>
      <c r="D163" s="269" t="s">
        <v>1204</v>
      </c>
      <c r="E163" s="270" t="s">
        <v>1439</v>
      </c>
      <c r="F163" s="271" t="s">
        <v>1440</v>
      </c>
      <c r="G163" s="272" t="s">
        <v>1156</v>
      </c>
      <c r="H163" s="273">
        <v>1</v>
      </c>
      <c r="I163" s="274"/>
      <c r="J163" s="275">
        <f>ROUND(I163*H163,2)</f>
        <v>0</v>
      </c>
      <c r="K163" s="271" t="s">
        <v>1157</v>
      </c>
      <c r="L163" s="276"/>
      <c r="M163" s="277" t="s">
        <v>32</v>
      </c>
      <c r="N163" s="278" t="s">
        <v>48</v>
      </c>
      <c r="O163" s="86"/>
      <c r="P163" s="221">
        <f>O163*H163</f>
        <v>0</v>
      </c>
      <c r="Q163" s="221">
        <v>0.00014999999999999999</v>
      </c>
      <c r="R163" s="221">
        <f>Q163*H163</f>
        <v>0.00014999999999999999</v>
      </c>
      <c r="S163" s="221">
        <v>0</v>
      </c>
      <c r="T163" s="222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3" t="s">
        <v>274</v>
      </c>
      <c r="AT163" s="223" t="s">
        <v>1204</v>
      </c>
      <c r="AU163" s="223" t="s">
        <v>86</v>
      </c>
      <c r="AY163" s="18" t="s">
        <v>162</v>
      </c>
      <c r="BE163" s="224">
        <f>IF(N163="základní",J163,0)</f>
        <v>0</v>
      </c>
      <c r="BF163" s="224">
        <f>IF(N163="snížená",J163,0)</f>
        <v>0</v>
      </c>
      <c r="BG163" s="224">
        <f>IF(N163="zákl. přenesená",J163,0)</f>
        <v>0</v>
      </c>
      <c r="BH163" s="224">
        <f>IF(N163="sníž. přenesená",J163,0)</f>
        <v>0</v>
      </c>
      <c r="BI163" s="224">
        <f>IF(N163="nulová",J163,0)</f>
        <v>0</v>
      </c>
      <c r="BJ163" s="18" t="s">
        <v>84</v>
      </c>
      <c r="BK163" s="224">
        <f>ROUND(I163*H163,2)</f>
        <v>0</v>
      </c>
      <c r="BL163" s="18" t="s">
        <v>220</v>
      </c>
      <c r="BM163" s="223" t="s">
        <v>1441</v>
      </c>
    </row>
    <row r="164" s="2" customFormat="1" ht="16.5" customHeight="1">
      <c r="A164" s="40"/>
      <c r="B164" s="41"/>
      <c r="C164" s="269" t="s">
        <v>263</v>
      </c>
      <c r="D164" s="269" t="s">
        <v>1204</v>
      </c>
      <c r="E164" s="270" t="s">
        <v>1442</v>
      </c>
      <c r="F164" s="271" t="s">
        <v>1443</v>
      </c>
      <c r="G164" s="272" t="s">
        <v>1156</v>
      </c>
      <c r="H164" s="273">
        <v>1</v>
      </c>
      <c r="I164" s="274"/>
      <c r="J164" s="275">
        <f>ROUND(I164*H164,2)</f>
        <v>0</v>
      </c>
      <c r="K164" s="271" t="s">
        <v>1157</v>
      </c>
      <c r="L164" s="276"/>
      <c r="M164" s="277" t="s">
        <v>32</v>
      </c>
      <c r="N164" s="278" t="s">
        <v>48</v>
      </c>
      <c r="O164" s="86"/>
      <c r="P164" s="221">
        <f>O164*H164</f>
        <v>0</v>
      </c>
      <c r="Q164" s="221">
        <v>0.0022000000000000001</v>
      </c>
      <c r="R164" s="221">
        <f>Q164*H164</f>
        <v>0.0022000000000000001</v>
      </c>
      <c r="S164" s="221">
        <v>0</v>
      </c>
      <c r="T164" s="222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3" t="s">
        <v>274</v>
      </c>
      <c r="AT164" s="223" t="s">
        <v>1204</v>
      </c>
      <c r="AU164" s="223" t="s">
        <v>86</v>
      </c>
      <c r="AY164" s="18" t="s">
        <v>162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18" t="s">
        <v>84</v>
      </c>
      <c r="BK164" s="224">
        <f>ROUND(I164*H164,2)</f>
        <v>0</v>
      </c>
      <c r="BL164" s="18" t="s">
        <v>220</v>
      </c>
      <c r="BM164" s="223" t="s">
        <v>1444</v>
      </c>
    </row>
    <row r="165" s="2" customFormat="1" ht="16.5" customHeight="1">
      <c r="A165" s="40"/>
      <c r="B165" s="41"/>
      <c r="C165" s="269" t="s">
        <v>266</v>
      </c>
      <c r="D165" s="269" t="s">
        <v>1204</v>
      </c>
      <c r="E165" s="270" t="s">
        <v>1445</v>
      </c>
      <c r="F165" s="271" t="s">
        <v>1446</v>
      </c>
      <c r="G165" s="272" t="s">
        <v>1156</v>
      </c>
      <c r="H165" s="273">
        <v>1</v>
      </c>
      <c r="I165" s="274"/>
      <c r="J165" s="275">
        <f>ROUND(I165*H165,2)</f>
        <v>0</v>
      </c>
      <c r="K165" s="271" t="s">
        <v>1157</v>
      </c>
      <c r="L165" s="276"/>
      <c r="M165" s="277" t="s">
        <v>32</v>
      </c>
      <c r="N165" s="278" t="s">
        <v>48</v>
      </c>
      <c r="O165" s="86"/>
      <c r="P165" s="221">
        <f>O165*H165</f>
        <v>0</v>
      </c>
      <c r="Q165" s="221">
        <v>0.0047000000000000002</v>
      </c>
      <c r="R165" s="221">
        <f>Q165*H165</f>
        <v>0.0047000000000000002</v>
      </c>
      <c r="S165" s="221">
        <v>0</v>
      </c>
      <c r="T165" s="222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3" t="s">
        <v>274</v>
      </c>
      <c r="AT165" s="223" t="s">
        <v>1204</v>
      </c>
      <c r="AU165" s="223" t="s">
        <v>86</v>
      </c>
      <c r="AY165" s="18" t="s">
        <v>162</v>
      </c>
      <c r="BE165" s="224">
        <f>IF(N165="základní",J165,0)</f>
        <v>0</v>
      </c>
      <c r="BF165" s="224">
        <f>IF(N165="snížená",J165,0)</f>
        <v>0</v>
      </c>
      <c r="BG165" s="224">
        <f>IF(N165="zákl. přenesená",J165,0)</f>
        <v>0</v>
      </c>
      <c r="BH165" s="224">
        <f>IF(N165="sníž. přenesená",J165,0)</f>
        <v>0</v>
      </c>
      <c r="BI165" s="224">
        <f>IF(N165="nulová",J165,0)</f>
        <v>0</v>
      </c>
      <c r="BJ165" s="18" t="s">
        <v>84</v>
      </c>
      <c r="BK165" s="224">
        <f>ROUND(I165*H165,2)</f>
        <v>0</v>
      </c>
      <c r="BL165" s="18" t="s">
        <v>220</v>
      </c>
      <c r="BM165" s="223" t="s">
        <v>1447</v>
      </c>
    </row>
    <row r="166" s="2" customFormat="1" ht="16.5" customHeight="1">
      <c r="A166" s="40"/>
      <c r="B166" s="41"/>
      <c r="C166" s="212" t="s">
        <v>269</v>
      </c>
      <c r="D166" s="212" t="s">
        <v>163</v>
      </c>
      <c r="E166" s="213" t="s">
        <v>1448</v>
      </c>
      <c r="F166" s="214" t="s">
        <v>1449</v>
      </c>
      <c r="G166" s="215" t="s">
        <v>1156</v>
      </c>
      <c r="H166" s="216">
        <v>1</v>
      </c>
      <c r="I166" s="217"/>
      <c r="J166" s="218">
        <f>ROUND(I166*H166,2)</f>
        <v>0</v>
      </c>
      <c r="K166" s="214" t="s">
        <v>32</v>
      </c>
      <c r="L166" s="46"/>
      <c r="M166" s="219" t="s">
        <v>32</v>
      </c>
      <c r="N166" s="220" t="s">
        <v>48</v>
      </c>
      <c r="O166" s="86"/>
      <c r="P166" s="221">
        <f>O166*H166</f>
        <v>0</v>
      </c>
      <c r="Q166" s="221">
        <v>0.00025999999999999998</v>
      </c>
      <c r="R166" s="221">
        <f>Q166*H166</f>
        <v>0.00025999999999999998</v>
      </c>
      <c r="S166" s="221">
        <v>0</v>
      </c>
      <c r="T166" s="222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3" t="s">
        <v>220</v>
      </c>
      <c r="AT166" s="223" t="s">
        <v>163</v>
      </c>
      <c r="AU166" s="223" t="s">
        <v>86</v>
      </c>
      <c r="AY166" s="18" t="s">
        <v>162</v>
      </c>
      <c r="BE166" s="224">
        <f>IF(N166="základní",J166,0)</f>
        <v>0</v>
      </c>
      <c r="BF166" s="224">
        <f>IF(N166="snížená",J166,0)</f>
        <v>0</v>
      </c>
      <c r="BG166" s="224">
        <f>IF(N166="zákl. přenesená",J166,0)</f>
        <v>0</v>
      </c>
      <c r="BH166" s="224">
        <f>IF(N166="sníž. přenesená",J166,0)</f>
        <v>0</v>
      </c>
      <c r="BI166" s="224">
        <f>IF(N166="nulová",J166,0)</f>
        <v>0</v>
      </c>
      <c r="BJ166" s="18" t="s">
        <v>84</v>
      </c>
      <c r="BK166" s="224">
        <f>ROUND(I166*H166,2)</f>
        <v>0</v>
      </c>
      <c r="BL166" s="18" t="s">
        <v>220</v>
      </c>
      <c r="BM166" s="223" t="s">
        <v>1450</v>
      </c>
    </row>
    <row r="167" s="2" customFormat="1">
      <c r="A167" s="40"/>
      <c r="B167" s="41"/>
      <c r="C167" s="42"/>
      <c r="D167" s="232" t="s">
        <v>744</v>
      </c>
      <c r="E167" s="42"/>
      <c r="F167" s="233" t="s">
        <v>1451</v>
      </c>
      <c r="G167" s="42"/>
      <c r="H167" s="42"/>
      <c r="I167" s="234"/>
      <c r="J167" s="42"/>
      <c r="K167" s="42"/>
      <c r="L167" s="46"/>
      <c r="M167" s="235"/>
      <c r="N167" s="236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8" t="s">
        <v>744</v>
      </c>
      <c r="AU167" s="18" t="s">
        <v>86</v>
      </c>
    </row>
    <row r="168" s="2" customFormat="1" ht="16.5" customHeight="1">
      <c r="A168" s="40"/>
      <c r="B168" s="41"/>
      <c r="C168" s="269" t="s">
        <v>274</v>
      </c>
      <c r="D168" s="269" t="s">
        <v>1204</v>
      </c>
      <c r="E168" s="270" t="s">
        <v>1445</v>
      </c>
      <c r="F168" s="271" t="s">
        <v>1446</v>
      </c>
      <c r="G168" s="272" t="s">
        <v>1156</v>
      </c>
      <c r="H168" s="273">
        <v>1</v>
      </c>
      <c r="I168" s="274"/>
      <c r="J168" s="275">
        <f>ROUND(I168*H168,2)</f>
        <v>0</v>
      </c>
      <c r="K168" s="271" t="s">
        <v>1157</v>
      </c>
      <c r="L168" s="276"/>
      <c r="M168" s="277" t="s">
        <v>32</v>
      </c>
      <c r="N168" s="278" t="s">
        <v>48</v>
      </c>
      <c r="O168" s="86"/>
      <c r="P168" s="221">
        <f>O168*H168</f>
        <v>0</v>
      </c>
      <c r="Q168" s="221">
        <v>0.0047000000000000002</v>
      </c>
      <c r="R168" s="221">
        <f>Q168*H168</f>
        <v>0.0047000000000000002</v>
      </c>
      <c r="S168" s="221">
        <v>0</v>
      </c>
      <c r="T168" s="222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3" t="s">
        <v>274</v>
      </c>
      <c r="AT168" s="223" t="s">
        <v>1204</v>
      </c>
      <c r="AU168" s="223" t="s">
        <v>86</v>
      </c>
      <c r="AY168" s="18" t="s">
        <v>162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8" t="s">
        <v>84</v>
      </c>
      <c r="BK168" s="224">
        <f>ROUND(I168*H168,2)</f>
        <v>0</v>
      </c>
      <c r="BL168" s="18" t="s">
        <v>220</v>
      </c>
      <c r="BM168" s="223" t="s">
        <v>1452</v>
      </c>
    </row>
    <row r="169" s="2" customFormat="1" ht="16.5" customHeight="1">
      <c r="A169" s="40"/>
      <c r="B169" s="41"/>
      <c r="C169" s="269" t="s">
        <v>278</v>
      </c>
      <c r="D169" s="269" t="s">
        <v>1204</v>
      </c>
      <c r="E169" s="270" t="s">
        <v>1442</v>
      </c>
      <c r="F169" s="271" t="s">
        <v>1443</v>
      </c>
      <c r="G169" s="272" t="s">
        <v>1156</v>
      </c>
      <c r="H169" s="273">
        <v>1</v>
      </c>
      <c r="I169" s="274"/>
      <c r="J169" s="275">
        <f>ROUND(I169*H169,2)</f>
        <v>0</v>
      </c>
      <c r="K169" s="271" t="s">
        <v>1157</v>
      </c>
      <c r="L169" s="276"/>
      <c r="M169" s="277" t="s">
        <v>32</v>
      </c>
      <c r="N169" s="278" t="s">
        <v>48</v>
      </c>
      <c r="O169" s="86"/>
      <c r="P169" s="221">
        <f>O169*H169</f>
        <v>0</v>
      </c>
      <c r="Q169" s="221">
        <v>0.0022000000000000001</v>
      </c>
      <c r="R169" s="221">
        <f>Q169*H169</f>
        <v>0.0022000000000000001</v>
      </c>
      <c r="S169" s="221">
        <v>0</v>
      </c>
      <c r="T169" s="222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3" t="s">
        <v>274</v>
      </c>
      <c r="AT169" s="223" t="s">
        <v>1204</v>
      </c>
      <c r="AU169" s="223" t="s">
        <v>86</v>
      </c>
      <c r="AY169" s="18" t="s">
        <v>162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18" t="s">
        <v>84</v>
      </c>
      <c r="BK169" s="224">
        <f>ROUND(I169*H169,2)</f>
        <v>0</v>
      </c>
      <c r="BL169" s="18" t="s">
        <v>220</v>
      </c>
      <c r="BM169" s="223" t="s">
        <v>1453</v>
      </c>
    </row>
    <row r="170" s="2" customFormat="1" ht="16.5" customHeight="1">
      <c r="A170" s="40"/>
      <c r="B170" s="41"/>
      <c r="C170" s="269" t="s">
        <v>281</v>
      </c>
      <c r="D170" s="269" t="s">
        <v>1204</v>
      </c>
      <c r="E170" s="270" t="s">
        <v>1445</v>
      </c>
      <c r="F170" s="271" t="s">
        <v>1446</v>
      </c>
      <c r="G170" s="272" t="s">
        <v>1156</v>
      </c>
      <c r="H170" s="273">
        <v>1</v>
      </c>
      <c r="I170" s="274"/>
      <c r="J170" s="275">
        <f>ROUND(I170*H170,2)</f>
        <v>0</v>
      </c>
      <c r="K170" s="271" t="s">
        <v>1157</v>
      </c>
      <c r="L170" s="276"/>
      <c r="M170" s="277" t="s">
        <v>32</v>
      </c>
      <c r="N170" s="278" t="s">
        <v>48</v>
      </c>
      <c r="O170" s="86"/>
      <c r="P170" s="221">
        <f>O170*H170</f>
        <v>0</v>
      </c>
      <c r="Q170" s="221">
        <v>0.0047000000000000002</v>
      </c>
      <c r="R170" s="221">
        <f>Q170*H170</f>
        <v>0.0047000000000000002</v>
      </c>
      <c r="S170" s="221">
        <v>0</v>
      </c>
      <c r="T170" s="222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3" t="s">
        <v>274</v>
      </c>
      <c r="AT170" s="223" t="s">
        <v>1204</v>
      </c>
      <c r="AU170" s="223" t="s">
        <v>86</v>
      </c>
      <c r="AY170" s="18" t="s">
        <v>162</v>
      </c>
      <c r="BE170" s="224">
        <f>IF(N170="základní",J170,0)</f>
        <v>0</v>
      </c>
      <c r="BF170" s="224">
        <f>IF(N170="snížená",J170,0)</f>
        <v>0</v>
      </c>
      <c r="BG170" s="224">
        <f>IF(N170="zákl. přenesená",J170,0)</f>
        <v>0</v>
      </c>
      <c r="BH170" s="224">
        <f>IF(N170="sníž. přenesená",J170,0)</f>
        <v>0</v>
      </c>
      <c r="BI170" s="224">
        <f>IF(N170="nulová",J170,0)</f>
        <v>0</v>
      </c>
      <c r="BJ170" s="18" t="s">
        <v>84</v>
      </c>
      <c r="BK170" s="224">
        <f>ROUND(I170*H170,2)</f>
        <v>0</v>
      </c>
      <c r="BL170" s="18" t="s">
        <v>220</v>
      </c>
      <c r="BM170" s="223" t="s">
        <v>1454</v>
      </c>
    </row>
    <row r="171" s="2" customFormat="1" ht="16.5" customHeight="1">
      <c r="A171" s="40"/>
      <c r="B171" s="41"/>
      <c r="C171" s="212" t="s">
        <v>287</v>
      </c>
      <c r="D171" s="212" t="s">
        <v>163</v>
      </c>
      <c r="E171" s="213" t="s">
        <v>1455</v>
      </c>
      <c r="F171" s="214" t="s">
        <v>1456</v>
      </c>
      <c r="G171" s="215" t="s">
        <v>1156</v>
      </c>
      <c r="H171" s="216">
        <v>7</v>
      </c>
      <c r="I171" s="217"/>
      <c r="J171" s="218">
        <f>ROUND(I171*H171,2)</f>
        <v>0</v>
      </c>
      <c r="K171" s="214" t="s">
        <v>32</v>
      </c>
      <c r="L171" s="46"/>
      <c r="M171" s="219" t="s">
        <v>32</v>
      </c>
      <c r="N171" s="220" t="s">
        <v>48</v>
      </c>
      <c r="O171" s="86"/>
      <c r="P171" s="221">
        <f>O171*H171</f>
        <v>0</v>
      </c>
      <c r="Q171" s="221">
        <v>0.00025999999999999998</v>
      </c>
      <c r="R171" s="221">
        <f>Q171*H171</f>
        <v>0.0018199999999999998</v>
      </c>
      <c r="S171" s="221">
        <v>0</v>
      </c>
      <c r="T171" s="222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3" t="s">
        <v>220</v>
      </c>
      <c r="AT171" s="223" t="s">
        <v>163</v>
      </c>
      <c r="AU171" s="223" t="s">
        <v>86</v>
      </c>
      <c r="AY171" s="18" t="s">
        <v>162</v>
      </c>
      <c r="BE171" s="224">
        <f>IF(N171="základní",J171,0)</f>
        <v>0</v>
      </c>
      <c r="BF171" s="224">
        <f>IF(N171="snížená",J171,0)</f>
        <v>0</v>
      </c>
      <c r="BG171" s="224">
        <f>IF(N171="zákl. přenesená",J171,0)</f>
        <v>0</v>
      </c>
      <c r="BH171" s="224">
        <f>IF(N171="sníž. přenesená",J171,0)</f>
        <v>0</v>
      </c>
      <c r="BI171" s="224">
        <f>IF(N171="nulová",J171,0)</f>
        <v>0</v>
      </c>
      <c r="BJ171" s="18" t="s">
        <v>84</v>
      </c>
      <c r="BK171" s="224">
        <f>ROUND(I171*H171,2)</f>
        <v>0</v>
      </c>
      <c r="BL171" s="18" t="s">
        <v>220</v>
      </c>
      <c r="BM171" s="223" t="s">
        <v>1457</v>
      </c>
    </row>
    <row r="172" s="2" customFormat="1">
      <c r="A172" s="40"/>
      <c r="B172" s="41"/>
      <c r="C172" s="42"/>
      <c r="D172" s="232" t="s">
        <v>744</v>
      </c>
      <c r="E172" s="42"/>
      <c r="F172" s="233" t="s">
        <v>1458</v>
      </c>
      <c r="G172" s="42"/>
      <c r="H172" s="42"/>
      <c r="I172" s="234"/>
      <c r="J172" s="42"/>
      <c r="K172" s="42"/>
      <c r="L172" s="46"/>
      <c r="M172" s="235"/>
      <c r="N172" s="236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8" t="s">
        <v>744</v>
      </c>
      <c r="AU172" s="18" t="s">
        <v>86</v>
      </c>
    </row>
    <row r="173" s="2" customFormat="1" ht="16.5" customHeight="1">
      <c r="A173" s="40"/>
      <c r="B173" s="41"/>
      <c r="C173" s="269" t="s">
        <v>291</v>
      </c>
      <c r="D173" s="269" t="s">
        <v>1204</v>
      </c>
      <c r="E173" s="270" t="s">
        <v>1459</v>
      </c>
      <c r="F173" s="271" t="s">
        <v>1460</v>
      </c>
      <c r="G173" s="272" t="s">
        <v>1156</v>
      </c>
      <c r="H173" s="273">
        <v>1</v>
      </c>
      <c r="I173" s="274"/>
      <c r="J173" s="275">
        <f>ROUND(I173*H173,2)</f>
        <v>0</v>
      </c>
      <c r="K173" s="271" t="s">
        <v>1157</v>
      </c>
      <c r="L173" s="276"/>
      <c r="M173" s="277" t="s">
        <v>32</v>
      </c>
      <c r="N173" s="278" t="s">
        <v>48</v>
      </c>
      <c r="O173" s="86"/>
      <c r="P173" s="221">
        <f>O173*H173</f>
        <v>0</v>
      </c>
      <c r="Q173" s="221">
        <v>0.0038</v>
      </c>
      <c r="R173" s="221">
        <f>Q173*H173</f>
        <v>0.0038</v>
      </c>
      <c r="S173" s="221">
        <v>0</v>
      </c>
      <c r="T173" s="222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3" t="s">
        <v>191</v>
      </c>
      <c r="AT173" s="223" t="s">
        <v>1204</v>
      </c>
      <c r="AU173" s="223" t="s">
        <v>86</v>
      </c>
      <c r="AY173" s="18" t="s">
        <v>162</v>
      </c>
      <c r="BE173" s="224">
        <f>IF(N173="základní",J173,0)</f>
        <v>0</v>
      </c>
      <c r="BF173" s="224">
        <f>IF(N173="snížená",J173,0)</f>
        <v>0</v>
      </c>
      <c r="BG173" s="224">
        <f>IF(N173="zákl. přenesená",J173,0)</f>
        <v>0</v>
      </c>
      <c r="BH173" s="224">
        <f>IF(N173="sníž. přenesená",J173,0)</f>
        <v>0</v>
      </c>
      <c r="BI173" s="224">
        <f>IF(N173="nulová",J173,0)</f>
        <v>0</v>
      </c>
      <c r="BJ173" s="18" t="s">
        <v>84</v>
      </c>
      <c r="BK173" s="224">
        <f>ROUND(I173*H173,2)</f>
        <v>0</v>
      </c>
      <c r="BL173" s="18" t="s">
        <v>179</v>
      </c>
      <c r="BM173" s="223" t="s">
        <v>1461</v>
      </c>
    </row>
    <row r="174" s="2" customFormat="1" ht="16.5" customHeight="1">
      <c r="A174" s="40"/>
      <c r="B174" s="41"/>
      <c r="C174" s="269" t="s">
        <v>295</v>
      </c>
      <c r="D174" s="269" t="s">
        <v>1204</v>
      </c>
      <c r="E174" s="270" t="s">
        <v>1439</v>
      </c>
      <c r="F174" s="271" t="s">
        <v>1440</v>
      </c>
      <c r="G174" s="272" t="s">
        <v>1156</v>
      </c>
      <c r="H174" s="273">
        <v>1</v>
      </c>
      <c r="I174" s="274"/>
      <c r="J174" s="275">
        <f>ROUND(I174*H174,2)</f>
        <v>0</v>
      </c>
      <c r="K174" s="271" t="s">
        <v>1157</v>
      </c>
      <c r="L174" s="276"/>
      <c r="M174" s="277" t="s">
        <v>32</v>
      </c>
      <c r="N174" s="278" t="s">
        <v>48</v>
      </c>
      <c r="O174" s="86"/>
      <c r="P174" s="221">
        <f>O174*H174</f>
        <v>0</v>
      </c>
      <c r="Q174" s="221">
        <v>0.00014999999999999999</v>
      </c>
      <c r="R174" s="221">
        <f>Q174*H174</f>
        <v>0.00014999999999999999</v>
      </c>
      <c r="S174" s="221">
        <v>0</v>
      </c>
      <c r="T174" s="222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3" t="s">
        <v>191</v>
      </c>
      <c r="AT174" s="223" t="s">
        <v>1204</v>
      </c>
      <c r="AU174" s="223" t="s">
        <v>86</v>
      </c>
      <c r="AY174" s="18" t="s">
        <v>162</v>
      </c>
      <c r="BE174" s="224">
        <f>IF(N174="základní",J174,0)</f>
        <v>0</v>
      </c>
      <c r="BF174" s="224">
        <f>IF(N174="snížená",J174,0)</f>
        <v>0</v>
      </c>
      <c r="BG174" s="224">
        <f>IF(N174="zákl. přenesená",J174,0)</f>
        <v>0</v>
      </c>
      <c r="BH174" s="224">
        <f>IF(N174="sníž. přenesená",J174,0)</f>
        <v>0</v>
      </c>
      <c r="BI174" s="224">
        <f>IF(N174="nulová",J174,0)</f>
        <v>0</v>
      </c>
      <c r="BJ174" s="18" t="s">
        <v>84</v>
      </c>
      <c r="BK174" s="224">
        <f>ROUND(I174*H174,2)</f>
        <v>0</v>
      </c>
      <c r="BL174" s="18" t="s">
        <v>179</v>
      </c>
      <c r="BM174" s="223" t="s">
        <v>1462</v>
      </c>
    </row>
    <row r="175" s="2" customFormat="1" ht="16.5" customHeight="1">
      <c r="A175" s="40"/>
      <c r="B175" s="41"/>
      <c r="C175" s="269" t="s">
        <v>299</v>
      </c>
      <c r="D175" s="269" t="s">
        <v>1204</v>
      </c>
      <c r="E175" s="270" t="s">
        <v>1439</v>
      </c>
      <c r="F175" s="271" t="s">
        <v>1440</v>
      </c>
      <c r="G175" s="272" t="s">
        <v>1156</v>
      </c>
      <c r="H175" s="273">
        <v>1</v>
      </c>
      <c r="I175" s="274"/>
      <c r="J175" s="275">
        <f>ROUND(I175*H175,2)</f>
        <v>0</v>
      </c>
      <c r="K175" s="271" t="s">
        <v>1157</v>
      </c>
      <c r="L175" s="276"/>
      <c r="M175" s="277" t="s">
        <v>32</v>
      </c>
      <c r="N175" s="278" t="s">
        <v>48</v>
      </c>
      <c r="O175" s="86"/>
      <c r="P175" s="221">
        <f>O175*H175</f>
        <v>0</v>
      </c>
      <c r="Q175" s="221">
        <v>0.00014999999999999999</v>
      </c>
      <c r="R175" s="221">
        <f>Q175*H175</f>
        <v>0.00014999999999999999</v>
      </c>
      <c r="S175" s="221">
        <v>0</v>
      </c>
      <c r="T175" s="222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3" t="s">
        <v>191</v>
      </c>
      <c r="AT175" s="223" t="s">
        <v>1204</v>
      </c>
      <c r="AU175" s="223" t="s">
        <v>86</v>
      </c>
      <c r="AY175" s="18" t="s">
        <v>162</v>
      </c>
      <c r="BE175" s="224">
        <f>IF(N175="základní",J175,0)</f>
        <v>0</v>
      </c>
      <c r="BF175" s="224">
        <f>IF(N175="snížená",J175,0)</f>
        <v>0</v>
      </c>
      <c r="BG175" s="224">
        <f>IF(N175="zákl. přenesená",J175,0)</f>
        <v>0</v>
      </c>
      <c r="BH175" s="224">
        <f>IF(N175="sníž. přenesená",J175,0)</f>
        <v>0</v>
      </c>
      <c r="BI175" s="224">
        <f>IF(N175="nulová",J175,0)</f>
        <v>0</v>
      </c>
      <c r="BJ175" s="18" t="s">
        <v>84</v>
      </c>
      <c r="BK175" s="224">
        <f>ROUND(I175*H175,2)</f>
        <v>0</v>
      </c>
      <c r="BL175" s="18" t="s">
        <v>179</v>
      </c>
      <c r="BM175" s="223" t="s">
        <v>1463</v>
      </c>
    </row>
    <row r="176" s="2" customFormat="1">
      <c r="A176" s="40"/>
      <c r="B176" s="41"/>
      <c r="C176" s="212" t="s">
        <v>303</v>
      </c>
      <c r="D176" s="212" t="s">
        <v>163</v>
      </c>
      <c r="E176" s="213" t="s">
        <v>1464</v>
      </c>
      <c r="F176" s="214" t="s">
        <v>1465</v>
      </c>
      <c r="G176" s="215" t="s">
        <v>1156</v>
      </c>
      <c r="H176" s="216">
        <v>1</v>
      </c>
      <c r="I176" s="217"/>
      <c r="J176" s="218">
        <f>ROUND(I176*H176,2)</f>
        <v>0</v>
      </c>
      <c r="K176" s="214" t="s">
        <v>1157</v>
      </c>
      <c r="L176" s="46"/>
      <c r="M176" s="219" t="s">
        <v>32</v>
      </c>
      <c r="N176" s="220" t="s">
        <v>48</v>
      </c>
      <c r="O176" s="86"/>
      <c r="P176" s="221">
        <f>O176*H176</f>
        <v>0</v>
      </c>
      <c r="Q176" s="221">
        <v>0</v>
      </c>
      <c r="R176" s="221">
        <f>Q176*H176</f>
        <v>0</v>
      </c>
      <c r="S176" s="221">
        <v>0</v>
      </c>
      <c r="T176" s="222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3" t="s">
        <v>220</v>
      </c>
      <c r="AT176" s="223" t="s">
        <v>163</v>
      </c>
      <c r="AU176" s="223" t="s">
        <v>86</v>
      </c>
      <c r="AY176" s="18" t="s">
        <v>162</v>
      </c>
      <c r="BE176" s="224">
        <f>IF(N176="základní",J176,0)</f>
        <v>0</v>
      </c>
      <c r="BF176" s="224">
        <f>IF(N176="snížená",J176,0)</f>
        <v>0</v>
      </c>
      <c r="BG176" s="224">
        <f>IF(N176="zákl. přenesená",J176,0)</f>
        <v>0</v>
      </c>
      <c r="BH176" s="224">
        <f>IF(N176="sníž. přenesená",J176,0)</f>
        <v>0</v>
      </c>
      <c r="BI176" s="224">
        <f>IF(N176="nulová",J176,0)</f>
        <v>0</v>
      </c>
      <c r="BJ176" s="18" t="s">
        <v>84</v>
      </c>
      <c r="BK176" s="224">
        <f>ROUND(I176*H176,2)</f>
        <v>0</v>
      </c>
      <c r="BL176" s="18" t="s">
        <v>220</v>
      </c>
      <c r="BM176" s="223" t="s">
        <v>1466</v>
      </c>
    </row>
    <row r="177" s="2" customFormat="1" ht="16.5" customHeight="1">
      <c r="A177" s="40"/>
      <c r="B177" s="41"/>
      <c r="C177" s="269" t="s">
        <v>307</v>
      </c>
      <c r="D177" s="269" t="s">
        <v>1204</v>
      </c>
      <c r="E177" s="270" t="s">
        <v>1467</v>
      </c>
      <c r="F177" s="271" t="s">
        <v>1468</v>
      </c>
      <c r="G177" s="272" t="s">
        <v>1156</v>
      </c>
      <c r="H177" s="273">
        <v>1</v>
      </c>
      <c r="I177" s="274"/>
      <c r="J177" s="275">
        <f>ROUND(I177*H177,2)</f>
        <v>0</v>
      </c>
      <c r="K177" s="271" t="s">
        <v>1187</v>
      </c>
      <c r="L177" s="276"/>
      <c r="M177" s="277" t="s">
        <v>32</v>
      </c>
      <c r="N177" s="278" t="s">
        <v>48</v>
      </c>
      <c r="O177" s="86"/>
      <c r="P177" s="221">
        <f>O177*H177</f>
        <v>0</v>
      </c>
      <c r="Q177" s="221">
        <v>0.025000000000000001</v>
      </c>
      <c r="R177" s="221">
        <f>Q177*H177</f>
        <v>0.025000000000000001</v>
      </c>
      <c r="S177" s="221">
        <v>0</v>
      </c>
      <c r="T177" s="222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3" t="s">
        <v>191</v>
      </c>
      <c r="AT177" s="223" t="s">
        <v>1204</v>
      </c>
      <c r="AU177" s="223" t="s">
        <v>86</v>
      </c>
      <c r="AY177" s="18" t="s">
        <v>162</v>
      </c>
      <c r="BE177" s="224">
        <f>IF(N177="základní",J177,0)</f>
        <v>0</v>
      </c>
      <c r="BF177" s="224">
        <f>IF(N177="snížená",J177,0)</f>
        <v>0</v>
      </c>
      <c r="BG177" s="224">
        <f>IF(N177="zákl. přenesená",J177,0)</f>
        <v>0</v>
      </c>
      <c r="BH177" s="224">
        <f>IF(N177="sníž. přenesená",J177,0)</f>
        <v>0</v>
      </c>
      <c r="BI177" s="224">
        <f>IF(N177="nulová",J177,0)</f>
        <v>0</v>
      </c>
      <c r="BJ177" s="18" t="s">
        <v>84</v>
      </c>
      <c r="BK177" s="224">
        <f>ROUND(I177*H177,2)</f>
        <v>0</v>
      </c>
      <c r="BL177" s="18" t="s">
        <v>179</v>
      </c>
      <c r="BM177" s="223" t="s">
        <v>1469</v>
      </c>
    </row>
    <row r="178" s="13" customFormat="1">
      <c r="A178" s="13"/>
      <c r="B178" s="237"/>
      <c r="C178" s="238"/>
      <c r="D178" s="232" t="s">
        <v>1159</v>
      </c>
      <c r="E178" s="239" t="s">
        <v>32</v>
      </c>
      <c r="F178" s="240" t="s">
        <v>1365</v>
      </c>
      <c r="G178" s="238"/>
      <c r="H178" s="241">
        <v>1</v>
      </c>
      <c r="I178" s="242"/>
      <c r="J178" s="238"/>
      <c r="K178" s="238"/>
      <c r="L178" s="243"/>
      <c r="M178" s="244"/>
      <c r="N178" s="245"/>
      <c r="O178" s="245"/>
      <c r="P178" s="245"/>
      <c r="Q178" s="245"/>
      <c r="R178" s="245"/>
      <c r="S178" s="245"/>
      <c r="T178" s="24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7" t="s">
        <v>1159</v>
      </c>
      <c r="AU178" s="247" t="s">
        <v>86</v>
      </c>
      <c r="AV178" s="13" t="s">
        <v>86</v>
      </c>
      <c r="AW178" s="13" t="s">
        <v>39</v>
      </c>
      <c r="AX178" s="13" t="s">
        <v>84</v>
      </c>
      <c r="AY178" s="247" t="s">
        <v>162</v>
      </c>
    </row>
    <row r="179" s="2" customFormat="1" ht="16.5" customHeight="1">
      <c r="A179" s="40"/>
      <c r="B179" s="41"/>
      <c r="C179" s="269" t="s">
        <v>311</v>
      </c>
      <c r="D179" s="269" t="s">
        <v>1204</v>
      </c>
      <c r="E179" s="270" t="s">
        <v>1459</v>
      </c>
      <c r="F179" s="271" t="s">
        <v>1460</v>
      </c>
      <c r="G179" s="272" t="s">
        <v>1156</v>
      </c>
      <c r="H179" s="273">
        <v>1</v>
      </c>
      <c r="I179" s="274"/>
      <c r="J179" s="275">
        <f>ROUND(I179*H179,2)</f>
        <v>0</v>
      </c>
      <c r="K179" s="271" t="s">
        <v>1157</v>
      </c>
      <c r="L179" s="276"/>
      <c r="M179" s="277" t="s">
        <v>32</v>
      </c>
      <c r="N179" s="278" t="s">
        <v>48</v>
      </c>
      <c r="O179" s="86"/>
      <c r="P179" s="221">
        <f>O179*H179</f>
        <v>0</v>
      </c>
      <c r="Q179" s="221">
        <v>0.0038</v>
      </c>
      <c r="R179" s="221">
        <f>Q179*H179</f>
        <v>0.0038</v>
      </c>
      <c r="S179" s="221">
        <v>0</v>
      </c>
      <c r="T179" s="222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3" t="s">
        <v>191</v>
      </c>
      <c r="AT179" s="223" t="s">
        <v>1204</v>
      </c>
      <c r="AU179" s="223" t="s">
        <v>86</v>
      </c>
      <c r="AY179" s="18" t="s">
        <v>162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8" t="s">
        <v>84</v>
      </c>
      <c r="BK179" s="224">
        <f>ROUND(I179*H179,2)</f>
        <v>0</v>
      </c>
      <c r="BL179" s="18" t="s">
        <v>179</v>
      </c>
      <c r="BM179" s="223" t="s">
        <v>1470</v>
      </c>
    </row>
    <row r="180" s="2" customFormat="1" ht="16.5" customHeight="1">
      <c r="A180" s="40"/>
      <c r="B180" s="41"/>
      <c r="C180" s="269" t="s">
        <v>313</v>
      </c>
      <c r="D180" s="269" t="s">
        <v>1204</v>
      </c>
      <c r="E180" s="270" t="s">
        <v>1471</v>
      </c>
      <c r="F180" s="271" t="s">
        <v>1472</v>
      </c>
      <c r="G180" s="272" t="s">
        <v>1473</v>
      </c>
      <c r="H180" s="273">
        <v>1</v>
      </c>
      <c r="I180" s="274"/>
      <c r="J180" s="275">
        <f>ROUND(I180*H180,2)</f>
        <v>0</v>
      </c>
      <c r="K180" s="271" t="s">
        <v>1157</v>
      </c>
      <c r="L180" s="276"/>
      <c r="M180" s="277" t="s">
        <v>32</v>
      </c>
      <c r="N180" s="278" t="s">
        <v>48</v>
      </c>
      <c r="O180" s="86"/>
      <c r="P180" s="221">
        <f>O180*H180</f>
        <v>0</v>
      </c>
      <c r="Q180" s="221">
        <v>0.00042000000000000002</v>
      </c>
      <c r="R180" s="221">
        <f>Q180*H180</f>
        <v>0.00042000000000000002</v>
      </c>
      <c r="S180" s="221">
        <v>0</v>
      </c>
      <c r="T180" s="222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3" t="s">
        <v>191</v>
      </c>
      <c r="AT180" s="223" t="s">
        <v>1204</v>
      </c>
      <c r="AU180" s="223" t="s">
        <v>86</v>
      </c>
      <c r="AY180" s="18" t="s">
        <v>162</v>
      </c>
      <c r="BE180" s="224">
        <f>IF(N180="základní",J180,0)</f>
        <v>0</v>
      </c>
      <c r="BF180" s="224">
        <f>IF(N180="snížená",J180,0)</f>
        <v>0</v>
      </c>
      <c r="BG180" s="224">
        <f>IF(N180="zákl. přenesená",J180,0)</f>
        <v>0</v>
      </c>
      <c r="BH180" s="224">
        <f>IF(N180="sníž. přenesená",J180,0)</f>
        <v>0</v>
      </c>
      <c r="BI180" s="224">
        <f>IF(N180="nulová",J180,0)</f>
        <v>0</v>
      </c>
      <c r="BJ180" s="18" t="s">
        <v>84</v>
      </c>
      <c r="BK180" s="224">
        <f>ROUND(I180*H180,2)</f>
        <v>0</v>
      </c>
      <c r="BL180" s="18" t="s">
        <v>179</v>
      </c>
      <c r="BM180" s="223" t="s">
        <v>1474</v>
      </c>
    </row>
    <row r="181" s="2" customFormat="1" ht="16.5" customHeight="1">
      <c r="A181" s="40"/>
      <c r="B181" s="41"/>
      <c r="C181" s="269" t="s">
        <v>317</v>
      </c>
      <c r="D181" s="269" t="s">
        <v>1204</v>
      </c>
      <c r="E181" s="270" t="s">
        <v>1471</v>
      </c>
      <c r="F181" s="271" t="s">
        <v>1472</v>
      </c>
      <c r="G181" s="272" t="s">
        <v>1473</v>
      </c>
      <c r="H181" s="273">
        <v>1</v>
      </c>
      <c r="I181" s="274"/>
      <c r="J181" s="275">
        <f>ROUND(I181*H181,2)</f>
        <v>0</v>
      </c>
      <c r="K181" s="271" t="s">
        <v>1157</v>
      </c>
      <c r="L181" s="276"/>
      <c r="M181" s="277" t="s">
        <v>32</v>
      </c>
      <c r="N181" s="278" t="s">
        <v>48</v>
      </c>
      <c r="O181" s="86"/>
      <c r="P181" s="221">
        <f>O181*H181</f>
        <v>0</v>
      </c>
      <c r="Q181" s="221">
        <v>0.00042000000000000002</v>
      </c>
      <c r="R181" s="221">
        <f>Q181*H181</f>
        <v>0.00042000000000000002</v>
      </c>
      <c r="S181" s="221">
        <v>0</v>
      </c>
      <c r="T181" s="222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3" t="s">
        <v>191</v>
      </c>
      <c r="AT181" s="223" t="s">
        <v>1204</v>
      </c>
      <c r="AU181" s="223" t="s">
        <v>86</v>
      </c>
      <c r="AY181" s="18" t="s">
        <v>162</v>
      </c>
      <c r="BE181" s="224">
        <f>IF(N181="základní",J181,0)</f>
        <v>0</v>
      </c>
      <c r="BF181" s="224">
        <f>IF(N181="snížená",J181,0)</f>
        <v>0</v>
      </c>
      <c r="BG181" s="224">
        <f>IF(N181="zákl. přenesená",J181,0)</f>
        <v>0</v>
      </c>
      <c r="BH181" s="224">
        <f>IF(N181="sníž. přenesená",J181,0)</f>
        <v>0</v>
      </c>
      <c r="BI181" s="224">
        <f>IF(N181="nulová",J181,0)</f>
        <v>0</v>
      </c>
      <c r="BJ181" s="18" t="s">
        <v>84</v>
      </c>
      <c r="BK181" s="224">
        <f>ROUND(I181*H181,2)</f>
        <v>0</v>
      </c>
      <c r="BL181" s="18" t="s">
        <v>179</v>
      </c>
      <c r="BM181" s="223" t="s">
        <v>1475</v>
      </c>
    </row>
    <row r="182" s="2" customFormat="1">
      <c r="A182" s="40"/>
      <c r="B182" s="41"/>
      <c r="C182" s="212" t="s">
        <v>321</v>
      </c>
      <c r="D182" s="212" t="s">
        <v>163</v>
      </c>
      <c r="E182" s="213" t="s">
        <v>1476</v>
      </c>
      <c r="F182" s="214" t="s">
        <v>1477</v>
      </c>
      <c r="G182" s="215" t="s">
        <v>1156</v>
      </c>
      <c r="H182" s="216">
        <v>2</v>
      </c>
      <c r="I182" s="217"/>
      <c r="J182" s="218">
        <f>ROUND(I182*H182,2)</f>
        <v>0</v>
      </c>
      <c r="K182" s="214" t="s">
        <v>1157</v>
      </c>
      <c r="L182" s="46"/>
      <c r="M182" s="219" t="s">
        <v>32</v>
      </c>
      <c r="N182" s="220" t="s">
        <v>48</v>
      </c>
      <c r="O182" s="86"/>
      <c r="P182" s="221">
        <f>O182*H182</f>
        <v>0</v>
      </c>
      <c r="Q182" s="221">
        <v>0</v>
      </c>
      <c r="R182" s="221">
        <f>Q182*H182</f>
        <v>0</v>
      </c>
      <c r="S182" s="221">
        <v>0</v>
      </c>
      <c r="T182" s="222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3" t="s">
        <v>220</v>
      </c>
      <c r="AT182" s="223" t="s">
        <v>163</v>
      </c>
      <c r="AU182" s="223" t="s">
        <v>86</v>
      </c>
      <c r="AY182" s="18" t="s">
        <v>162</v>
      </c>
      <c r="BE182" s="224">
        <f>IF(N182="základní",J182,0)</f>
        <v>0</v>
      </c>
      <c r="BF182" s="224">
        <f>IF(N182="snížená",J182,0)</f>
        <v>0</v>
      </c>
      <c r="BG182" s="224">
        <f>IF(N182="zákl. přenesená",J182,0)</f>
        <v>0</v>
      </c>
      <c r="BH182" s="224">
        <f>IF(N182="sníž. přenesená",J182,0)</f>
        <v>0</v>
      </c>
      <c r="BI182" s="224">
        <f>IF(N182="nulová",J182,0)</f>
        <v>0</v>
      </c>
      <c r="BJ182" s="18" t="s">
        <v>84</v>
      </c>
      <c r="BK182" s="224">
        <f>ROUND(I182*H182,2)</f>
        <v>0</v>
      </c>
      <c r="BL182" s="18" t="s">
        <v>220</v>
      </c>
      <c r="BM182" s="223" t="s">
        <v>1478</v>
      </c>
    </row>
    <row r="183" s="2" customFormat="1" ht="16.5" customHeight="1">
      <c r="A183" s="40"/>
      <c r="B183" s="41"/>
      <c r="C183" s="269" t="s">
        <v>323</v>
      </c>
      <c r="D183" s="269" t="s">
        <v>1204</v>
      </c>
      <c r="E183" s="270" t="s">
        <v>1479</v>
      </c>
      <c r="F183" s="271" t="s">
        <v>1480</v>
      </c>
      <c r="G183" s="272" t="s">
        <v>1156</v>
      </c>
      <c r="H183" s="273">
        <v>1</v>
      </c>
      <c r="I183" s="274"/>
      <c r="J183" s="275">
        <f>ROUND(I183*H183,2)</f>
        <v>0</v>
      </c>
      <c r="K183" s="271" t="s">
        <v>1187</v>
      </c>
      <c r="L183" s="276"/>
      <c r="M183" s="277" t="s">
        <v>32</v>
      </c>
      <c r="N183" s="278" t="s">
        <v>48</v>
      </c>
      <c r="O183" s="86"/>
      <c r="P183" s="221">
        <f>O183*H183</f>
        <v>0</v>
      </c>
      <c r="Q183" s="221">
        <v>0.027</v>
      </c>
      <c r="R183" s="221">
        <f>Q183*H183</f>
        <v>0.027</v>
      </c>
      <c r="S183" s="221">
        <v>0</v>
      </c>
      <c r="T183" s="222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3" t="s">
        <v>191</v>
      </c>
      <c r="AT183" s="223" t="s">
        <v>1204</v>
      </c>
      <c r="AU183" s="223" t="s">
        <v>86</v>
      </c>
      <c r="AY183" s="18" t="s">
        <v>162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18" t="s">
        <v>84</v>
      </c>
      <c r="BK183" s="224">
        <f>ROUND(I183*H183,2)</f>
        <v>0</v>
      </c>
      <c r="BL183" s="18" t="s">
        <v>179</v>
      </c>
      <c r="BM183" s="223" t="s">
        <v>1481</v>
      </c>
    </row>
    <row r="184" s="13" customFormat="1">
      <c r="A184" s="13"/>
      <c r="B184" s="237"/>
      <c r="C184" s="238"/>
      <c r="D184" s="232" t="s">
        <v>1159</v>
      </c>
      <c r="E184" s="239" t="s">
        <v>32</v>
      </c>
      <c r="F184" s="240" t="s">
        <v>1366</v>
      </c>
      <c r="G184" s="238"/>
      <c r="H184" s="241">
        <v>1</v>
      </c>
      <c r="I184" s="242"/>
      <c r="J184" s="238"/>
      <c r="K184" s="238"/>
      <c r="L184" s="243"/>
      <c r="M184" s="244"/>
      <c r="N184" s="245"/>
      <c r="O184" s="245"/>
      <c r="P184" s="245"/>
      <c r="Q184" s="245"/>
      <c r="R184" s="245"/>
      <c r="S184" s="245"/>
      <c r="T184" s="24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7" t="s">
        <v>1159</v>
      </c>
      <c r="AU184" s="247" t="s">
        <v>86</v>
      </c>
      <c r="AV184" s="13" t="s">
        <v>86</v>
      </c>
      <c r="AW184" s="13" t="s">
        <v>39</v>
      </c>
      <c r="AX184" s="13" t="s">
        <v>84</v>
      </c>
      <c r="AY184" s="247" t="s">
        <v>162</v>
      </c>
    </row>
    <row r="185" s="2" customFormat="1" ht="16.5" customHeight="1">
      <c r="A185" s="40"/>
      <c r="B185" s="41"/>
      <c r="C185" s="269" t="s">
        <v>327</v>
      </c>
      <c r="D185" s="269" t="s">
        <v>1204</v>
      </c>
      <c r="E185" s="270" t="s">
        <v>1482</v>
      </c>
      <c r="F185" s="271" t="s">
        <v>1483</v>
      </c>
      <c r="G185" s="272" t="s">
        <v>1156</v>
      </c>
      <c r="H185" s="273">
        <v>1</v>
      </c>
      <c r="I185" s="274"/>
      <c r="J185" s="275">
        <f>ROUND(I185*H185,2)</f>
        <v>0</v>
      </c>
      <c r="K185" s="271" t="s">
        <v>32</v>
      </c>
      <c r="L185" s="276"/>
      <c r="M185" s="277" t="s">
        <v>32</v>
      </c>
      <c r="N185" s="278" t="s">
        <v>48</v>
      </c>
      <c r="O185" s="86"/>
      <c r="P185" s="221">
        <f>O185*H185</f>
        <v>0</v>
      </c>
      <c r="Q185" s="221">
        <v>0.041000000000000002</v>
      </c>
      <c r="R185" s="221">
        <f>Q185*H185</f>
        <v>0.041000000000000002</v>
      </c>
      <c r="S185" s="221">
        <v>0</v>
      </c>
      <c r="T185" s="222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3" t="s">
        <v>191</v>
      </c>
      <c r="AT185" s="223" t="s">
        <v>1204</v>
      </c>
      <c r="AU185" s="223" t="s">
        <v>86</v>
      </c>
      <c r="AY185" s="18" t="s">
        <v>162</v>
      </c>
      <c r="BE185" s="224">
        <f>IF(N185="základní",J185,0)</f>
        <v>0</v>
      </c>
      <c r="BF185" s="224">
        <f>IF(N185="snížená",J185,0)</f>
        <v>0</v>
      </c>
      <c r="BG185" s="224">
        <f>IF(N185="zákl. přenesená",J185,0)</f>
        <v>0</v>
      </c>
      <c r="BH185" s="224">
        <f>IF(N185="sníž. přenesená",J185,0)</f>
        <v>0</v>
      </c>
      <c r="BI185" s="224">
        <f>IF(N185="nulová",J185,0)</f>
        <v>0</v>
      </c>
      <c r="BJ185" s="18" t="s">
        <v>84</v>
      </c>
      <c r="BK185" s="224">
        <f>ROUND(I185*H185,2)</f>
        <v>0</v>
      </c>
      <c r="BL185" s="18" t="s">
        <v>179</v>
      </c>
      <c r="BM185" s="223" t="s">
        <v>1484</v>
      </c>
    </row>
    <row r="186" s="2" customFormat="1">
      <c r="A186" s="40"/>
      <c r="B186" s="41"/>
      <c r="C186" s="42"/>
      <c r="D186" s="232" t="s">
        <v>744</v>
      </c>
      <c r="E186" s="42"/>
      <c r="F186" s="233" t="s">
        <v>1485</v>
      </c>
      <c r="G186" s="42"/>
      <c r="H186" s="42"/>
      <c r="I186" s="234"/>
      <c r="J186" s="42"/>
      <c r="K186" s="42"/>
      <c r="L186" s="46"/>
      <c r="M186" s="235"/>
      <c r="N186" s="236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8" t="s">
        <v>744</v>
      </c>
      <c r="AU186" s="18" t="s">
        <v>86</v>
      </c>
    </row>
    <row r="187" s="13" customFormat="1">
      <c r="A187" s="13"/>
      <c r="B187" s="237"/>
      <c r="C187" s="238"/>
      <c r="D187" s="232" t="s">
        <v>1159</v>
      </c>
      <c r="E187" s="239" t="s">
        <v>32</v>
      </c>
      <c r="F187" s="240" t="s">
        <v>1486</v>
      </c>
      <c r="G187" s="238"/>
      <c r="H187" s="241">
        <v>1</v>
      </c>
      <c r="I187" s="242"/>
      <c r="J187" s="238"/>
      <c r="K187" s="238"/>
      <c r="L187" s="243"/>
      <c r="M187" s="244"/>
      <c r="N187" s="245"/>
      <c r="O187" s="245"/>
      <c r="P187" s="245"/>
      <c r="Q187" s="245"/>
      <c r="R187" s="245"/>
      <c r="S187" s="245"/>
      <c r="T187" s="24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7" t="s">
        <v>1159</v>
      </c>
      <c r="AU187" s="247" t="s">
        <v>86</v>
      </c>
      <c r="AV187" s="13" t="s">
        <v>86</v>
      </c>
      <c r="AW187" s="13" t="s">
        <v>39</v>
      </c>
      <c r="AX187" s="13" t="s">
        <v>84</v>
      </c>
      <c r="AY187" s="247" t="s">
        <v>162</v>
      </c>
    </row>
    <row r="188" s="2" customFormat="1" ht="16.5" customHeight="1">
      <c r="A188" s="40"/>
      <c r="B188" s="41"/>
      <c r="C188" s="269" t="s">
        <v>331</v>
      </c>
      <c r="D188" s="269" t="s">
        <v>1204</v>
      </c>
      <c r="E188" s="270" t="s">
        <v>1459</v>
      </c>
      <c r="F188" s="271" t="s">
        <v>1460</v>
      </c>
      <c r="G188" s="272" t="s">
        <v>1156</v>
      </c>
      <c r="H188" s="273">
        <v>2</v>
      </c>
      <c r="I188" s="274"/>
      <c r="J188" s="275">
        <f>ROUND(I188*H188,2)</f>
        <v>0</v>
      </c>
      <c r="K188" s="271" t="s">
        <v>1157</v>
      </c>
      <c r="L188" s="276"/>
      <c r="M188" s="277" t="s">
        <v>32</v>
      </c>
      <c r="N188" s="278" t="s">
        <v>48</v>
      </c>
      <c r="O188" s="86"/>
      <c r="P188" s="221">
        <f>O188*H188</f>
        <v>0</v>
      </c>
      <c r="Q188" s="221">
        <v>0.0038</v>
      </c>
      <c r="R188" s="221">
        <f>Q188*H188</f>
        <v>0.0076</v>
      </c>
      <c r="S188" s="221">
        <v>0</v>
      </c>
      <c r="T188" s="222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3" t="s">
        <v>191</v>
      </c>
      <c r="AT188" s="223" t="s">
        <v>1204</v>
      </c>
      <c r="AU188" s="223" t="s">
        <v>86</v>
      </c>
      <c r="AY188" s="18" t="s">
        <v>162</v>
      </c>
      <c r="BE188" s="224">
        <f>IF(N188="základní",J188,0)</f>
        <v>0</v>
      </c>
      <c r="BF188" s="224">
        <f>IF(N188="snížená",J188,0)</f>
        <v>0</v>
      </c>
      <c r="BG188" s="224">
        <f>IF(N188="zákl. přenesená",J188,0)</f>
        <v>0</v>
      </c>
      <c r="BH188" s="224">
        <f>IF(N188="sníž. přenesená",J188,0)</f>
        <v>0</v>
      </c>
      <c r="BI188" s="224">
        <f>IF(N188="nulová",J188,0)</f>
        <v>0</v>
      </c>
      <c r="BJ188" s="18" t="s">
        <v>84</v>
      </c>
      <c r="BK188" s="224">
        <f>ROUND(I188*H188,2)</f>
        <v>0</v>
      </c>
      <c r="BL188" s="18" t="s">
        <v>179</v>
      </c>
      <c r="BM188" s="223" t="s">
        <v>1487</v>
      </c>
    </row>
    <row r="189" s="2" customFormat="1" ht="16.5" customHeight="1">
      <c r="A189" s="40"/>
      <c r="B189" s="41"/>
      <c r="C189" s="269" t="s">
        <v>335</v>
      </c>
      <c r="D189" s="269" t="s">
        <v>1204</v>
      </c>
      <c r="E189" s="270" t="s">
        <v>1471</v>
      </c>
      <c r="F189" s="271" t="s">
        <v>1472</v>
      </c>
      <c r="G189" s="272" t="s">
        <v>1473</v>
      </c>
      <c r="H189" s="273">
        <v>2</v>
      </c>
      <c r="I189" s="274"/>
      <c r="J189" s="275">
        <f>ROUND(I189*H189,2)</f>
        <v>0</v>
      </c>
      <c r="K189" s="271" t="s">
        <v>1157</v>
      </c>
      <c r="L189" s="276"/>
      <c r="M189" s="277" t="s">
        <v>32</v>
      </c>
      <c r="N189" s="278" t="s">
        <v>48</v>
      </c>
      <c r="O189" s="86"/>
      <c r="P189" s="221">
        <f>O189*H189</f>
        <v>0</v>
      </c>
      <c r="Q189" s="221">
        <v>0.00042000000000000002</v>
      </c>
      <c r="R189" s="221">
        <f>Q189*H189</f>
        <v>0.00084000000000000003</v>
      </c>
      <c r="S189" s="221">
        <v>0</v>
      </c>
      <c r="T189" s="222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3" t="s">
        <v>191</v>
      </c>
      <c r="AT189" s="223" t="s">
        <v>1204</v>
      </c>
      <c r="AU189" s="223" t="s">
        <v>86</v>
      </c>
      <c r="AY189" s="18" t="s">
        <v>162</v>
      </c>
      <c r="BE189" s="224">
        <f>IF(N189="základní",J189,0)</f>
        <v>0</v>
      </c>
      <c r="BF189" s="224">
        <f>IF(N189="snížená",J189,0)</f>
        <v>0</v>
      </c>
      <c r="BG189" s="224">
        <f>IF(N189="zákl. přenesená",J189,0)</f>
        <v>0</v>
      </c>
      <c r="BH189" s="224">
        <f>IF(N189="sníž. přenesená",J189,0)</f>
        <v>0</v>
      </c>
      <c r="BI189" s="224">
        <f>IF(N189="nulová",J189,0)</f>
        <v>0</v>
      </c>
      <c r="BJ189" s="18" t="s">
        <v>84</v>
      </c>
      <c r="BK189" s="224">
        <f>ROUND(I189*H189,2)</f>
        <v>0</v>
      </c>
      <c r="BL189" s="18" t="s">
        <v>179</v>
      </c>
      <c r="BM189" s="223" t="s">
        <v>1488</v>
      </c>
    </row>
    <row r="190" s="2" customFormat="1" ht="16.5" customHeight="1">
      <c r="A190" s="40"/>
      <c r="B190" s="41"/>
      <c r="C190" s="269" t="s">
        <v>341</v>
      </c>
      <c r="D190" s="269" t="s">
        <v>1204</v>
      </c>
      <c r="E190" s="270" t="s">
        <v>1439</v>
      </c>
      <c r="F190" s="271" t="s">
        <v>1440</v>
      </c>
      <c r="G190" s="272" t="s">
        <v>1156</v>
      </c>
      <c r="H190" s="273">
        <v>2</v>
      </c>
      <c r="I190" s="274"/>
      <c r="J190" s="275">
        <f>ROUND(I190*H190,2)</f>
        <v>0</v>
      </c>
      <c r="K190" s="271" t="s">
        <v>1157</v>
      </c>
      <c r="L190" s="276"/>
      <c r="M190" s="277" t="s">
        <v>32</v>
      </c>
      <c r="N190" s="278" t="s">
        <v>48</v>
      </c>
      <c r="O190" s="86"/>
      <c r="P190" s="221">
        <f>O190*H190</f>
        <v>0</v>
      </c>
      <c r="Q190" s="221">
        <v>0.00014999999999999999</v>
      </c>
      <c r="R190" s="221">
        <f>Q190*H190</f>
        <v>0.00029999999999999997</v>
      </c>
      <c r="S190" s="221">
        <v>0</v>
      </c>
      <c r="T190" s="222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3" t="s">
        <v>191</v>
      </c>
      <c r="AT190" s="223" t="s">
        <v>1204</v>
      </c>
      <c r="AU190" s="223" t="s">
        <v>86</v>
      </c>
      <c r="AY190" s="18" t="s">
        <v>162</v>
      </c>
      <c r="BE190" s="224">
        <f>IF(N190="základní",J190,0)</f>
        <v>0</v>
      </c>
      <c r="BF190" s="224">
        <f>IF(N190="snížená",J190,0)</f>
        <v>0</v>
      </c>
      <c r="BG190" s="224">
        <f>IF(N190="zákl. přenesená",J190,0)</f>
        <v>0</v>
      </c>
      <c r="BH190" s="224">
        <f>IF(N190="sníž. přenesená",J190,0)</f>
        <v>0</v>
      </c>
      <c r="BI190" s="224">
        <f>IF(N190="nulová",J190,0)</f>
        <v>0</v>
      </c>
      <c r="BJ190" s="18" t="s">
        <v>84</v>
      </c>
      <c r="BK190" s="224">
        <f>ROUND(I190*H190,2)</f>
        <v>0</v>
      </c>
      <c r="BL190" s="18" t="s">
        <v>179</v>
      </c>
      <c r="BM190" s="223" t="s">
        <v>1489</v>
      </c>
    </row>
    <row r="191" s="2" customFormat="1">
      <c r="A191" s="40"/>
      <c r="B191" s="41"/>
      <c r="C191" s="212" t="s">
        <v>347</v>
      </c>
      <c r="D191" s="212" t="s">
        <v>163</v>
      </c>
      <c r="E191" s="213" t="s">
        <v>1490</v>
      </c>
      <c r="F191" s="214" t="s">
        <v>1491</v>
      </c>
      <c r="G191" s="215" t="s">
        <v>936</v>
      </c>
      <c r="H191" s="216">
        <v>0.021000000000000001</v>
      </c>
      <c r="I191" s="217"/>
      <c r="J191" s="218">
        <f>ROUND(I191*H191,2)</f>
        <v>0</v>
      </c>
      <c r="K191" s="214" t="s">
        <v>1157</v>
      </c>
      <c r="L191" s="46"/>
      <c r="M191" s="219" t="s">
        <v>32</v>
      </c>
      <c r="N191" s="220" t="s">
        <v>48</v>
      </c>
      <c r="O191" s="86"/>
      <c r="P191" s="221">
        <f>O191*H191</f>
        <v>0</v>
      </c>
      <c r="Q191" s="221">
        <v>0</v>
      </c>
      <c r="R191" s="221">
        <f>Q191*H191</f>
        <v>0</v>
      </c>
      <c r="S191" s="221">
        <v>0</v>
      </c>
      <c r="T191" s="222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23" t="s">
        <v>220</v>
      </c>
      <c r="AT191" s="223" t="s">
        <v>163</v>
      </c>
      <c r="AU191" s="223" t="s">
        <v>86</v>
      </c>
      <c r="AY191" s="18" t="s">
        <v>162</v>
      </c>
      <c r="BE191" s="224">
        <f>IF(N191="základní",J191,0)</f>
        <v>0</v>
      </c>
      <c r="BF191" s="224">
        <f>IF(N191="snížená",J191,0)</f>
        <v>0</v>
      </c>
      <c r="BG191" s="224">
        <f>IF(N191="zákl. přenesená",J191,0)</f>
        <v>0</v>
      </c>
      <c r="BH191" s="224">
        <f>IF(N191="sníž. přenesená",J191,0)</f>
        <v>0</v>
      </c>
      <c r="BI191" s="224">
        <f>IF(N191="nulová",J191,0)</f>
        <v>0</v>
      </c>
      <c r="BJ191" s="18" t="s">
        <v>84</v>
      </c>
      <c r="BK191" s="224">
        <f>ROUND(I191*H191,2)</f>
        <v>0</v>
      </c>
      <c r="BL191" s="18" t="s">
        <v>220</v>
      </c>
      <c r="BM191" s="223" t="s">
        <v>1492</v>
      </c>
    </row>
    <row r="192" s="12" customFormat="1" ht="22.8" customHeight="1">
      <c r="A192" s="12"/>
      <c r="B192" s="198"/>
      <c r="C192" s="199"/>
      <c r="D192" s="200" t="s">
        <v>76</v>
      </c>
      <c r="E192" s="225" t="s">
        <v>1302</v>
      </c>
      <c r="F192" s="225" t="s">
        <v>1303</v>
      </c>
      <c r="G192" s="199"/>
      <c r="H192" s="199"/>
      <c r="I192" s="202"/>
      <c r="J192" s="226">
        <f>BK192</f>
        <v>0</v>
      </c>
      <c r="K192" s="199"/>
      <c r="L192" s="204"/>
      <c r="M192" s="205"/>
      <c r="N192" s="206"/>
      <c r="O192" s="206"/>
      <c r="P192" s="207">
        <f>SUM(P193:P195)</f>
        <v>0</v>
      </c>
      <c r="Q192" s="206"/>
      <c r="R192" s="207">
        <f>SUM(R193:R195)</f>
        <v>0.077490000000000003</v>
      </c>
      <c r="S192" s="206"/>
      <c r="T192" s="208">
        <f>SUM(T193:T195)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09" t="s">
        <v>86</v>
      </c>
      <c r="AT192" s="210" t="s">
        <v>76</v>
      </c>
      <c r="AU192" s="210" t="s">
        <v>84</v>
      </c>
      <c r="AY192" s="209" t="s">
        <v>162</v>
      </c>
      <c r="BK192" s="211">
        <f>SUM(BK193:BK195)</f>
        <v>0</v>
      </c>
    </row>
    <row r="193" s="2" customFormat="1" ht="16.5" customHeight="1">
      <c r="A193" s="40"/>
      <c r="B193" s="41"/>
      <c r="C193" s="212" t="s">
        <v>351</v>
      </c>
      <c r="D193" s="212" t="s">
        <v>163</v>
      </c>
      <c r="E193" s="213" t="s">
        <v>1493</v>
      </c>
      <c r="F193" s="214" t="s">
        <v>1494</v>
      </c>
      <c r="G193" s="215" t="s">
        <v>471</v>
      </c>
      <c r="H193" s="216">
        <v>369</v>
      </c>
      <c r="I193" s="217"/>
      <c r="J193" s="218">
        <f>ROUND(I193*H193,2)</f>
        <v>0</v>
      </c>
      <c r="K193" s="214" t="s">
        <v>1157</v>
      </c>
      <c r="L193" s="46"/>
      <c r="M193" s="219" t="s">
        <v>32</v>
      </c>
      <c r="N193" s="220" t="s">
        <v>48</v>
      </c>
      <c r="O193" s="86"/>
      <c r="P193" s="221">
        <f>O193*H193</f>
        <v>0</v>
      </c>
      <c r="Q193" s="221">
        <v>0.00020000000000000001</v>
      </c>
      <c r="R193" s="221">
        <f>Q193*H193</f>
        <v>0.073800000000000004</v>
      </c>
      <c r="S193" s="221">
        <v>0</v>
      </c>
      <c r="T193" s="222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3" t="s">
        <v>220</v>
      </c>
      <c r="AT193" s="223" t="s">
        <v>163</v>
      </c>
      <c r="AU193" s="223" t="s">
        <v>86</v>
      </c>
      <c r="AY193" s="18" t="s">
        <v>162</v>
      </c>
      <c r="BE193" s="224">
        <f>IF(N193="základní",J193,0)</f>
        <v>0</v>
      </c>
      <c r="BF193" s="224">
        <f>IF(N193="snížená",J193,0)</f>
        <v>0</v>
      </c>
      <c r="BG193" s="224">
        <f>IF(N193="zákl. přenesená",J193,0)</f>
        <v>0</v>
      </c>
      <c r="BH193" s="224">
        <f>IF(N193="sníž. přenesená",J193,0)</f>
        <v>0</v>
      </c>
      <c r="BI193" s="224">
        <f>IF(N193="nulová",J193,0)</f>
        <v>0</v>
      </c>
      <c r="BJ193" s="18" t="s">
        <v>84</v>
      </c>
      <c r="BK193" s="224">
        <f>ROUND(I193*H193,2)</f>
        <v>0</v>
      </c>
      <c r="BL193" s="18" t="s">
        <v>220</v>
      </c>
      <c r="BM193" s="223" t="s">
        <v>1495</v>
      </c>
    </row>
    <row r="194" s="2" customFormat="1" ht="16.5" customHeight="1">
      <c r="A194" s="40"/>
      <c r="B194" s="41"/>
      <c r="C194" s="212" t="s">
        <v>355</v>
      </c>
      <c r="D194" s="212" t="s">
        <v>163</v>
      </c>
      <c r="E194" s="213" t="s">
        <v>1307</v>
      </c>
      <c r="F194" s="214" t="s">
        <v>1308</v>
      </c>
      <c r="G194" s="215" t="s">
        <v>471</v>
      </c>
      <c r="H194" s="216">
        <v>369</v>
      </c>
      <c r="I194" s="217"/>
      <c r="J194" s="218">
        <f>ROUND(I194*H194,2)</f>
        <v>0</v>
      </c>
      <c r="K194" s="214" t="s">
        <v>1157</v>
      </c>
      <c r="L194" s="46"/>
      <c r="M194" s="219" t="s">
        <v>32</v>
      </c>
      <c r="N194" s="220" t="s">
        <v>48</v>
      </c>
      <c r="O194" s="86"/>
      <c r="P194" s="221">
        <f>O194*H194</f>
        <v>0</v>
      </c>
      <c r="Q194" s="221">
        <v>1.0000000000000001E-05</v>
      </c>
      <c r="R194" s="221">
        <f>Q194*H194</f>
        <v>0.0036900000000000001</v>
      </c>
      <c r="S194" s="221">
        <v>0</v>
      </c>
      <c r="T194" s="222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23" t="s">
        <v>220</v>
      </c>
      <c r="AT194" s="223" t="s">
        <v>163</v>
      </c>
      <c r="AU194" s="223" t="s">
        <v>86</v>
      </c>
      <c r="AY194" s="18" t="s">
        <v>162</v>
      </c>
      <c r="BE194" s="224">
        <f>IF(N194="základní",J194,0)</f>
        <v>0</v>
      </c>
      <c r="BF194" s="224">
        <f>IF(N194="snížená",J194,0)</f>
        <v>0</v>
      </c>
      <c r="BG194" s="224">
        <f>IF(N194="zákl. přenesená",J194,0)</f>
        <v>0</v>
      </c>
      <c r="BH194" s="224">
        <f>IF(N194="sníž. přenesená",J194,0)</f>
        <v>0</v>
      </c>
      <c r="BI194" s="224">
        <f>IF(N194="nulová",J194,0)</f>
        <v>0</v>
      </c>
      <c r="BJ194" s="18" t="s">
        <v>84</v>
      </c>
      <c r="BK194" s="224">
        <f>ROUND(I194*H194,2)</f>
        <v>0</v>
      </c>
      <c r="BL194" s="18" t="s">
        <v>220</v>
      </c>
      <c r="BM194" s="223" t="s">
        <v>1496</v>
      </c>
    </row>
    <row r="195" s="2" customFormat="1" ht="16.5" customHeight="1">
      <c r="A195" s="40"/>
      <c r="B195" s="41"/>
      <c r="C195" s="212" t="s">
        <v>361</v>
      </c>
      <c r="D195" s="212" t="s">
        <v>1310</v>
      </c>
      <c r="E195" s="213" t="s">
        <v>1311</v>
      </c>
      <c r="F195" s="214" t="s">
        <v>1312</v>
      </c>
      <c r="G195" s="215" t="s">
        <v>471</v>
      </c>
      <c r="H195" s="216">
        <v>369</v>
      </c>
      <c r="I195" s="217"/>
      <c r="J195" s="218">
        <f>ROUND(I195*H195,2)</f>
        <v>0</v>
      </c>
      <c r="K195" s="214" t="s">
        <v>1313</v>
      </c>
      <c r="L195" s="46"/>
      <c r="M195" s="219" t="s">
        <v>32</v>
      </c>
      <c r="N195" s="220" t="s">
        <v>48</v>
      </c>
      <c r="O195" s="86"/>
      <c r="P195" s="221">
        <f>O195*H195</f>
        <v>0</v>
      </c>
      <c r="Q195" s="221">
        <v>0</v>
      </c>
      <c r="R195" s="221">
        <f>Q195*H195</f>
        <v>0</v>
      </c>
      <c r="S195" s="221">
        <v>0</v>
      </c>
      <c r="T195" s="222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3" t="s">
        <v>220</v>
      </c>
      <c r="AT195" s="223" t="s">
        <v>163</v>
      </c>
      <c r="AU195" s="223" t="s">
        <v>86</v>
      </c>
      <c r="AY195" s="18" t="s">
        <v>162</v>
      </c>
      <c r="BE195" s="224">
        <f>IF(N195="základní",J195,0)</f>
        <v>0</v>
      </c>
      <c r="BF195" s="224">
        <f>IF(N195="snížená",J195,0)</f>
        <v>0</v>
      </c>
      <c r="BG195" s="224">
        <f>IF(N195="zákl. přenesená",J195,0)</f>
        <v>0</v>
      </c>
      <c r="BH195" s="224">
        <f>IF(N195="sníž. přenesená",J195,0)</f>
        <v>0</v>
      </c>
      <c r="BI195" s="224">
        <f>IF(N195="nulová",J195,0)</f>
        <v>0</v>
      </c>
      <c r="BJ195" s="18" t="s">
        <v>84</v>
      </c>
      <c r="BK195" s="224">
        <f>ROUND(I195*H195,2)</f>
        <v>0</v>
      </c>
      <c r="BL195" s="18" t="s">
        <v>220</v>
      </c>
      <c r="BM195" s="223" t="s">
        <v>1497</v>
      </c>
    </row>
    <row r="196" s="12" customFormat="1" ht="25.92" customHeight="1">
      <c r="A196" s="12"/>
      <c r="B196" s="198"/>
      <c r="C196" s="199"/>
      <c r="D196" s="200" t="s">
        <v>76</v>
      </c>
      <c r="E196" s="201" t="s">
        <v>1316</v>
      </c>
      <c r="F196" s="201" t="s">
        <v>511</v>
      </c>
      <c r="G196" s="199"/>
      <c r="H196" s="199"/>
      <c r="I196" s="202"/>
      <c r="J196" s="203">
        <f>BK196</f>
        <v>0</v>
      </c>
      <c r="K196" s="199"/>
      <c r="L196" s="204"/>
      <c r="M196" s="205"/>
      <c r="N196" s="206"/>
      <c r="O196" s="206"/>
      <c r="P196" s="207">
        <f>SUM(P197:P202)</f>
        <v>0</v>
      </c>
      <c r="Q196" s="206"/>
      <c r="R196" s="207">
        <f>SUM(R197:R202)</f>
        <v>0</v>
      </c>
      <c r="S196" s="206"/>
      <c r="T196" s="208">
        <f>SUM(T197:T202)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09" t="s">
        <v>179</v>
      </c>
      <c r="AT196" s="210" t="s">
        <v>76</v>
      </c>
      <c r="AU196" s="210" t="s">
        <v>77</v>
      </c>
      <c r="AY196" s="209" t="s">
        <v>162</v>
      </c>
      <c r="BK196" s="211">
        <f>SUM(BK197:BK202)</f>
        <v>0</v>
      </c>
    </row>
    <row r="197" s="2" customFormat="1" ht="16.5" customHeight="1">
      <c r="A197" s="40"/>
      <c r="B197" s="41"/>
      <c r="C197" s="212" t="s">
        <v>365</v>
      </c>
      <c r="D197" s="212" t="s">
        <v>163</v>
      </c>
      <c r="E197" s="213" t="s">
        <v>1317</v>
      </c>
      <c r="F197" s="214" t="s">
        <v>1318</v>
      </c>
      <c r="G197" s="215" t="s">
        <v>515</v>
      </c>
      <c r="H197" s="216">
        <v>23</v>
      </c>
      <c r="I197" s="217"/>
      <c r="J197" s="218">
        <f>ROUND(I197*H197,2)</f>
        <v>0</v>
      </c>
      <c r="K197" s="214" t="s">
        <v>1157</v>
      </c>
      <c r="L197" s="46"/>
      <c r="M197" s="219" t="s">
        <v>32</v>
      </c>
      <c r="N197" s="220" t="s">
        <v>48</v>
      </c>
      <c r="O197" s="86"/>
      <c r="P197" s="221">
        <f>O197*H197</f>
        <v>0</v>
      </c>
      <c r="Q197" s="221">
        <v>0</v>
      </c>
      <c r="R197" s="221">
        <f>Q197*H197</f>
        <v>0</v>
      </c>
      <c r="S197" s="221">
        <v>0</v>
      </c>
      <c r="T197" s="222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23" t="s">
        <v>516</v>
      </c>
      <c r="AT197" s="223" t="s">
        <v>163</v>
      </c>
      <c r="AU197" s="223" t="s">
        <v>84</v>
      </c>
      <c r="AY197" s="18" t="s">
        <v>162</v>
      </c>
      <c r="BE197" s="224">
        <f>IF(N197="základní",J197,0)</f>
        <v>0</v>
      </c>
      <c r="BF197" s="224">
        <f>IF(N197="snížená",J197,0)</f>
        <v>0</v>
      </c>
      <c r="BG197" s="224">
        <f>IF(N197="zákl. přenesená",J197,0)</f>
        <v>0</v>
      </c>
      <c r="BH197" s="224">
        <f>IF(N197="sníž. přenesená",J197,0)</f>
        <v>0</v>
      </c>
      <c r="BI197" s="224">
        <f>IF(N197="nulová",J197,0)</f>
        <v>0</v>
      </c>
      <c r="BJ197" s="18" t="s">
        <v>84</v>
      </c>
      <c r="BK197" s="224">
        <f>ROUND(I197*H197,2)</f>
        <v>0</v>
      </c>
      <c r="BL197" s="18" t="s">
        <v>516</v>
      </c>
      <c r="BM197" s="223" t="s">
        <v>1498</v>
      </c>
    </row>
    <row r="198" s="2" customFormat="1" ht="16.5" customHeight="1">
      <c r="A198" s="40"/>
      <c r="B198" s="41"/>
      <c r="C198" s="212" t="s">
        <v>370</v>
      </c>
      <c r="D198" s="212" t="s">
        <v>163</v>
      </c>
      <c r="E198" s="213" t="s">
        <v>1499</v>
      </c>
      <c r="F198" s="214" t="s">
        <v>1500</v>
      </c>
      <c r="G198" s="215" t="s">
        <v>515</v>
      </c>
      <c r="H198" s="216">
        <v>19</v>
      </c>
      <c r="I198" s="217"/>
      <c r="J198" s="218">
        <f>ROUND(I198*H198,2)</f>
        <v>0</v>
      </c>
      <c r="K198" s="214" t="s">
        <v>1157</v>
      </c>
      <c r="L198" s="46"/>
      <c r="M198" s="219" t="s">
        <v>32</v>
      </c>
      <c r="N198" s="220" t="s">
        <v>48</v>
      </c>
      <c r="O198" s="86"/>
      <c r="P198" s="221">
        <f>O198*H198</f>
        <v>0</v>
      </c>
      <c r="Q198" s="221">
        <v>0</v>
      </c>
      <c r="R198" s="221">
        <f>Q198*H198</f>
        <v>0</v>
      </c>
      <c r="S198" s="221">
        <v>0</v>
      </c>
      <c r="T198" s="222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3" t="s">
        <v>516</v>
      </c>
      <c r="AT198" s="223" t="s">
        <v>163</v>
      </c>
      <c r="AU198" s="223" t="s">
        <v>84</v>
      </c>
      <c r="AY198" s="18" t="s">
        <v>162</v>
      </c>
      <c r="BE198" s="224">
        <f>IF(N198="základní",J198,0)</f>
        <v>0</v>
      </c>
      <c r="BF198" s="224">
        <f>IF(N198="snížená",J198,0)</f>
        <v>0</v>
      </c>
      <c r="BG198" s="224">
        <f>IF(N198="zákl. přenesená",J198,0)</f>
        <v>0</v>
      </c>
      <c r="BH198" s="224">
        <f>IF(N198="sníž. přenesená",J198,0)</f>
        <v>0</v>
      </c>
      <c r="BI198" s="224">
        <f>IF(N198="nulová",J198,0)</f>
        <v>0</v>
      </c>
      <c r="BJ198" s="18" t="s">
        <v>84</v>
      </c>
      <c r="BK198" s="224">
        <f>ROUND(I198*H198,2)</f>
        <v>0</v>
      </c>
      <c r="BL198" s="18" t="s">
        <v>516</v>
      </c>
      <c r="BM198" s="223" t="s">
        <v>1501</v>
      </c>
    </row>
    <row r="199" s="2" customFormat="1" ht="16.5" customHeight="1">
      <c r="A199" s="40"/>
      <c r="B199" s="41"/>
      <c r="C199" s="212" t="s">
        <v>376</v>
      </c>
      <c r="D199" s="212" t="s">
        <v>163</v>
      </c>
      <c r="E199" s="213" t="s">
        <v>1502</v>
      </c>
      <c r="F199" s="214" t="s">
        <v>1503</v>
      </c>
      <c r="G199" s="215" t="s">
        <v>515</v>
      </c>
      <c r="H199" s="216">
        <v>29</v>
      </c>
      <c r="I199" s="217"/>
      <c r="J199" s="218">
        <f>ROUND(I199*H199,2)</f>
        <v>0</v>
      </c>
      <c r="K199" s="214" t="s">
        <v>1157</v>
      </c>
      <c r="L199" s="46"/>
      <c r="M199" s="219" t="s">
        <v>32</v>
      </c>
      <c r="N199" s="220" t="s">
        <v>48</v>
      </c>
      <c r="O199" s="86"/>
      <c r="P199" s="221">
        <f>O199*H199</f>
        <v>0</v>
      </c>
      <c r="Q199" s="221">
        <v>0</v>
      </c>
      <c r="R199" s="221">
        <f>Q199*H199</f>
        <v>0</v>
      </c>
      <c r="S199" s="221">
        <v>0</v>
      </c>
      <c r="T199" s="222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23" t="s">
        <v>516</v>
      </c>
      <c r="AT199" s="223" t="s">
        <v>163</v>
      </c>
      <c r="AU199" s="223" t="s">
        <v>84</v>
      </c>
      <c r="AY199" s="18" t="s">
        <v>162</v>
      </c>
      <c r="BE199" s="224">
        <f>IF(N199="základní",J199,0)</f>
        <v>0</v>
      </c>
      <c r="BF199" s="224">
        <f>IF(N199="snížená",J199,0)</f>
        <v>0</v>
      </c>
      <c r="BG199" s="224">
        <f>IF(N199="zákl. přenesená",J199,0)</f>
        <v>0</v>
      </c>
      <c r="BH199" s="224">
        <f>IF(N199="sníž. přenesená",J199,0)</f>
        <v>0</v>
      </c>
      <c r="BI199" s="224">
        <f>IF(N199="nulová",J199,0)</f>
        <v>0</v>
      </c>
      <c r="BJ199" s="18" t="s">
        <v>84</v>
      </c>
      <c r="BK199" s="224">
        <f>ROUND(I199*H199,2)</f>
        <v>0</v>
      </c>
      <c r="BL199" s="18" t="s">
        <v>516</v>
      </c>
      <c r="BM199" s="223" t="s">
        <v>1504</v>
      </c>
    </row>
    <row r="200" s="2" customFormat="1" ht="21.75" customHeight="1">
      <c r="A200" s="40"/>
      <c r="B200" s="41"/>
      <c r="C200" s="212" t="s">
        <v>382</v>
      </c>
      <c r="D200" s="212" t="s">
        <v>163</v>
      </c>
      <c r="E200" s="213" t="s">
        <v>1329</v>
      </c>
      <c r="F200" s="214" t="s">
        <v>1330</v>
      </c>
      <c r="G200" s="215" t="s">
        <v>515</v>
      </c>
      <c r="H200" s="216">
        <v>28</v>
      </c>
      <c r="I200" s="217"/>
      <c r="J200" s="218">
        <f>ROUND(I200*H200,2)</f>
        <v>0</v>
      </c>
      <c r="K200" s="214" t="s">
        <v>1157</v>
      </c>
      <c r="L200" s="46"/>
      <c r="M200" s="219" t="s">
        <v>32</v>
      </c>
      <c r="N200" s="220" t="s">
        <v>48</v>
      </c>
      <c r="O200" s="86"/>
      <c r="P200" s="221">
        <f>O200*H200</f>
        <v>0</v>
      </c>
      <c r="Q200" s="221">
        <v>0</v>
      </c>
      <c r="R200" s="221">
        <f>Q200*H200</f>
        <v>0</v>
      </c>
      <c r="S200" s="221">
        <v>0</v>
      </c>
      <c r="T200" s="222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23" t="s">
        <v>516</v>
      </c>
      <c r="AT200" s="223" t="s">
        <v>163</v>
      </c>
      <c r="AU200" s="223" t="s">
        <v>84</v>
      </c>
      <c r="AY200" s="18" t="s">
        <v>162</v>
      </c>
      <c r="BE200" s="224">
        <f>IF(N200="základní",J200,0)</f>
        <v>0</v>
      </c>
      <c r="BF200" s="224">
        <f>IF(N200="snížená",J200,0)</f>
        <v>0</v>
      </c>
      <c r="BG200" s="224">
        <f>IF(N200="zákl. přenesená",J200,0)</f>
        <v>0</v>
      </c>
      <c r="BH200" s="224">
        <f>IF(N200="sníž. přenesená",J200,0)</f>
        <v>0</v>
      </c>
      <c r="BI200" s="224">
        <f>IF(N200="nulová",J200,0)</f>
        <v>0</v>
      </c>
      <c r="BJ200" s="18" t="s">
        <v>84</v>
      </c>
      <c r="BK200" s="224">
        <f>ROUND(I200*H200,2)</f>
        <v>0</v>
      </c>
      <c r="BL200" s="18" t="s">
        <v>516</v>
      </c>
      <c r="BM200" s="223" t="s">
        <v>1505</v>
      </c>
    </row>
    <row r="201" s="2" customFormat="1" ht="16.5" customHeight="1">
      <c r="A201" s="40"/>
      <c r="B201" s="41"/>
      <c r="C201" s="212" t="s">
        <v>388</v>
      </c>
      <c r="D201" s="212" t="s">
        <v>163</v>
      </c>
      <c r="E201" s="213" t="s">
        <v>1506</v>
      </c>
      <c r="F201" s="214" t="s">
        <v>1507</v>
      </c>
      <c r="G201" s="215" t="s">
        <v>515</v>
      </c>
      <c r="H201" s="216">
        <v>4</v>
      </c>
      <c r="I201" s="217"/>
      <c r="J201" s="218">
        <f>ROUND(I201*H201,2)</f>
        <v>0</v>
      </c>
      <c r="K201" s="214" t="s">
        <v>1157</v>
      </c>
      <c r="L201" s="46"/>
      <c r="M201" s="219" t="s">
        <v>32</v>
      </c>
      <c r="N201" s="220" t="s">
        <v>48</v>
      </c>
      <c r="O201" s="86"/>
      <c r="P201" s="221">
        <f>O201*H201</f>
        <v>0</v>
      </c>
      <c r="Q201" s="221">
        <v>0</v>
      </c>
      <c r="R201" s="221">
        <f>Q201*H201</f>
        <v>0</v>
      </c>
      <c r="S201" s="221">
        <v>0</v>
      </c>
      <c r="T201" s="222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23" t="s">
        <v>516</v>
      </c>
      <c r="AT201" s="223" t="s">
        <v>163</v>
      </c>
      <c r="AU201" s="223" t="s">
        <v>84</v>
      </c>
      <c r="AY201" s="18" t="s">
        <v>162</v>
      </c>
      <c r="BE201" s="224">
        <f>IF(N201="základní",J201,0)</f>
        <v>0</v>
      </c>
      <c r="BF201" s="224">
        <f>IF(N201="snížená",J201,0)</f>
        <v>0</v>
      </c>
      <c r="BG201" s="224">
        <f>IF(N201="zákl. přenesená",J201,0)</f>
        <v>0</v>
      </c>
      <c r="BH201" s="224">
        <f>IF(N201="sníž. přenesená",J201,0)</f>
        <v>0</v>
      </c>
      <c r="BI201" s="224">
        <f>IF(N201="nulová",J201,0)</f>
        <v>0</v>
      </c>
      <c r="BJ201" s="18" t="s">
        <v>84</v>
      </c>
      <c r="BK201" s="224">
        <f>ROUND(I201*H201,2)</f>
        <v>0</v>
      </c>
      <c r="BL201" s="18" t="s">
        <v>516</v>
      </c>
      <c r="BM201" s="223" t="s">
        <v>1508</v>
      </c>
    </row>
    <row r="202" s="13" customFormat="1">
      <c r="A202" s="13"/>
      <c r="B202" s="237"/>
      <c r="C202" s="238"/>
      <c r="D202" s="232" t="s">
        <v>1159</v>
      </c>
      <c r="E202" s="239" t="s">
        <v>32</v>
      </c>
      <c r="F202" s="240" t="s">
        <v>1509</v>
      </c>
      <c r="G202" s="238"/>
      <c r="H202" s="241">
        <v>4</v>
      </c>
      <c r="I202" s="242"/>
      <c r="J202" s="238"/>
      <c r="K202" s="238"/>
      <c r="L202" s="243"/>
      <c r="M202" s="279"/>
      <c r="N202" s="280"/>
      <c r="O202" s="280"/>
      <c r="P202" s="280"/>
      <c r="Q202" s="280"/>
      <c r="R202" s="280"/>
      <c r="S202" s="280"/>
      <c r="T202" s="28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7" t="s">
        <v>1159</v>
      </c>
      <c r="AU202" s="247" t="s">
        <v>84</v>
      </c>
      <c r="AV202" s="13" t="s">
        <v>86</v>
      </c>
      <c r="AW202" s="13" t="s">
        <v>39</v>
      </c>
      <c r="AX202" s="13" t="s">
        <v>84</v>
      </c>
      <c r="AY202" s="247" t="s">
        <v>162</v>
      </c>
    </row>
    <row r="203" s="2" customFormat="1" ht="6.96" customHeight="1">
      <c r="A203" s="40"/>
      <c r="B203" s="61"/>
      <c r="C203" s="62"/>
      <c r="D203" s="62"/>
      <c r="E203" s="62"/>
      <c r="F203" s="62"/>
      <c r="G203" s="62"/>
      <c r="H203" s="62"/>
      <c r="I203" s="62"/>
      <c r="J203" s="62"/>
      <c r="K203" s="62"/>
      <c r="L203" s="46"/>
      <c r="M203" s="40"/>
      <c r="O203" s="40"/>
      <c r="P203" s="40"/>
      <c r="Q203" s="40"/>
      <c r="R203" s="40"/>
      <c r="S203" s="40"/>
      <c r="T203" s="40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</row>
  </sheetData>
  <sheetProtection sheet="1" autoFilter="0" formatColumns="0" formatRows="0" objects="1" scenarios="1" spinCount="100000" saltValue="De8IOCaoysMc8Xo+08E/BDMBbTKU6UvIB7FoDE4Gvnw0DSyysoTBgJWTod2tZsBbR+1hqvgpAq3ixfBkuRkaLw==" hashValue="9OOIXvQeBYU2e6rSIKeF0ko9yg4dXvVLs0I7X9EY8cUPRzrr6xMtRtJ5+3BPJVxHitgqWdCVAjSCxGdwCavSug==" algorithmName="SHA-512" password="CC35"/>
  <autoFilter ref="C95:K20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4:H84"/>
    <mergeCell ref="E86:H86"/>
    <mergeCell ref="E88:H8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106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86</v>
      </c>
    </row>
    <row r="4" s="1" customFormat="1" ht="24.96" customHeight="1">
      <c r="B4" s="21"/>
      <c r="D4" s="142" t="s">
        <v>110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Energeticky úsporná opatření ZŠ Podmostní 1</v>
      </c>
      <c r="F7" s="144"/>
      <c r="G7" s="144"/>
      <c r="H7" s="144"/>
      <c r="L7" s="21"/>
    </row>
    <row r="8" s="1" customFormat="1" ht="12" customHeight="1">
      <c r="B8" s="21"/>
      <c r="D8" s="144" t="s">
        <v>111</v>
      </c>
      <c r="L8" s="21"/>
    </row>
    <row r="9" s="2" customFormat="1" ht="16.5" customHeight="1">
      <c r="A9" s="40"/>
      <c r="B9" s="46"/>
      <c r="C9" s="40"/>
      <c r="D9" s="40"/>
      <c r="E9" s="145" t="s">
        <v>112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113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1510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32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22</v>
      </c>
      <c r="E14" s="40"/>
      <c r="F14" s="135" t="s">
        <v>23</v>
      </c>
      <c r="G14" s="40"/>
      <c r="H14" s="40"/>
      <c r="I14" s="144" t="s">
        <v>24</v>
      </c>
      <c r="J14" s="148" t="str">
        <f>'Rekapitulace stavby'!AN8</f>
        <v>12. 12. 2020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30</v>
      </c>
      <c r="E16" s="40"/>
      <c r="F16" s="40"/>
      <c r="G16" s="40"/>
      <c r="H16" s="40"/>
      <c r="I16" s="144" t="s">
        <v>31</v>
      </c>
      <c r="J16" s="135" t="s">
        <v>32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33</v>
      </c>
      <c r="F17" s="40"/>
      <c r="G17" s="40"/>
      <c r="H17" s="40"/>
      <c r="I17" s="144" t="s">
        <v>34</v>
      </c>
      <c r="J17" s="135" t="s">
        <v>32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35</v>
      </c>
      <c r="E19" s="40"/>
      <c r="F19" s="40"/>
      <c r="G19" s="40"/>
      <c r="H19" s="40"/>
      <c r="I19" s="144" t="s">
        <v>31</v>
      </c>
      <c r="J19" s="34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35"/>
      <c r="G20" s="135"/>
      <c r="H20" s="135"/>
      <c r="I20" s="144" t="s">
        <v>34</v>
      </c>
      <c r="J20" s="34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37</v>
      </c>
      <c r="E22" s="40"/>
      <c r="F22" s="40"/>
      <c r="G22" s="40"/>
      <c r="H22" s="40"/>
      <c r="I22" s="144" t="s">
        <v>31</v>
      </c>
      <c r="J22" s="135" t="s">
        <v>32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38</v>
      </c>
      <c r="F23" s="40"/>
      <c r="G23" s="40"/>
      <c r="H23" s="40"/>
      <c r="I23" s="144" t="s">
        <v>34</v>
      </c>
      <c r="J23" s="135" t="s">
        <v>32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40</v>
      </c>
      <c r="E25" s="40"/>
      <c r="F25" s="40"/>
      <c r="G25" s="40"/>
      <c r="H25" s="40"/>
      <c r="I25" s="144" t="s">
        <v>31</v>
      </c>
      <c r="J25" s="135" t="s">
        <v>32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38</v>
      </c>
      <c r="F26" s="40"/>
      <c r="G26" s="40"/>
      <c r="H26" s="40"/>
      <c r="I26" s="144" t="s">
        <v>34</v>
      </c>
      <c r="J26" s="135" t="s">
        <v>32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41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32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43</v>
      </c>
      <c r="E32" s="40"/>
      <c r="F32" s="40"/>
      <c r="G32" s="40"/>
      <c r="H32" s="40"/>
      <c r="I32" s="40"/>
      <c r="J32" s="155">
        <f>ROUND(J101,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45</v>
      </c>
      <c r="G34" s="40"/>
      <c r="H34" s="40"/>
      <c r="I34" s="156" t="s">
        <v>44</v>
      </c>
      <c r="J34" s="156" t="s">
        <v>46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47</v>
      </c>
      <c r="E35" s="144" t="s">
        <v>48</v>
      </c>
      <c r="F35" s="158">
        <f>ROUND((SUM(BE101:BE222)),  2)</f>
        <v>0</v>
      </c>
      <c r="G35" s="40"/>
      <c r="H35" s="40"/>
      <c r="I35" s="159">
        <v>0.20999999999999999</v>
      </c>
      <c r="J35" s="158">
        <f>ROUND(((SUM(BE101:BE222))*I35),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49</v>
      </c>
      <c r="F36" s="158">
        <f>ROUND((SUM(BF101:BF222)),  2)</f>
        <v>0</v>
      </c>
      <c r="G36" s="40"/>
      <c r="H36" s="40"/>
      <c r="I36" s="159">
        <v>0.14999999999999999</v>
      </c>
      <c r="J36" s="158">
        <f>ROUND(((SUM(BF101:BF222))*I36),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50</v>
      </c>
      <c r="F37" s="158">
        <f>ROUND((SUM(BG101:BG222)),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51</v>
      </c>
      <c r="F38" s="158">
        <f>ROUND((SUM(BH101:BH222)),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52</v>
      </c>
      <c r="F39" s="158">
        <f>ROUND((SUM(BI101:BI222)),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53</v>
      </c>
      <c r="E41" s="162"/>
      <c r="F41" s="162"/>
      <c r="G41" s="163" t="s">
        <v>54</v>
      </c>
      <c r="H41" s="164" t="s">
        <v>55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4" t="s">
        <v>117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Energeticky úsporná opatření ZŠ Podmostní 1</v>
      </c>
      <c r="F50" s="33"/>
      <c r="G50" s="33"/>
      <c r="H50" s="33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2"/>
      <c r="C51" s="33" t="s">
        <v>111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40"/>
      <c r="B52" s="41"/>
      <c r="C52" s="42"/>
      <c r="D52" s="42"/>
      <c r="E52" s="171" t="s">
        <v>112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3" t="s">
        <v>113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06 - Strojovny VZT - podkroví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3" t="s">
        <v>22</v>
      </c>
      <c r="D56" s="42"/>
      <c r="E56" s="42"/>
      <c r="F56" s="28" t="str">
        <f>F14</f>
        <v>Plzeň</v>
      </c>
      <c r="G56" s="42"/>
      <c r="H56" s="42"/>
      <c r="I56" s="33" t="s">
        <v>24</v>
      </c>
      <c r="J56" s="74" t="str">
        <f>IF(J14="","",J14)</f>
        <v>12. 12. 2020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3" t="s">
        <v>30</v>
      </c>
      <c r="D58" s="42"/>
      <c r="E58" s="42"/>
      <c r="F58" s="28" t="str">
        <f>E17</f>
        <v>Krajský úřad Plzeňského kraje</v>
      </c>
      <c r="G58" s="42"/>
      <c r="H58" s="42"/>
      <c r="I58" s="33" t="s">
        <v>37</v>
      </c>
      <c r="J58" s="38" t="str">
        <f>E23</f>
        <v>Area Projekt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3" t="s">
        <v>35</v>
      </c>
      <c r="D59" s="42"/>
      <c r="E59" s="42"/>
      <c r="F59" s="28" t="str">
        <f>IF(E20="","",E20)</f>
        <v>Vyplň údaj</v>
      </c>
      <c r="G59" s="42"/>
      <c r="H59" s="42"/>
      <c r="I59" s="33" t="s">
        <v>40</v>
      </c>
      <c r="J59" s="38" t="str">
        <f>E26</f>
        <v>Area Projekt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118</v>
      </c>
      <c r="D61" s="173"/>
      <c r="E61" s="173"/>
      <c r="F61" s="173"/>
      <c r="G61" s="173"/>
      <c r="H61" s="173"/>
      <c r="I61" s="173"/>
      <c r="J61" s="174" t="s">
        <v>119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75</v>
      </c>
      <c r="D63" s="42"/>
      <c r="E63" s="42"/>
      <c r="F63" s="42"/>
      <c r="G63" s="42"/>
      <c r="H63" s="42"/>
      <c r="I63" s="42"/>
      <c r="J63" s="104">
        <f>J101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8" t="s">
        <v>120</v>
      </c>
    </row>
    <row r="64" s="9" customFormat="1" ht="24.96" customHeight="1">
      <c r="A64" s="9"/>
      <c r="B64" s="176"/>
      <c r="C64" s="177"/>
      <c r="D64" s="178" t="s">
        <v>1138</v>
      </c>
      <c r="E64" s="179"/>
      <c r="F64" s="179"/>
      <c r="G64" s="179"/>
      <c r="H64" s="179"/>
      <c r="I64" s="179"/>
      <c r="J64" s="180">
        <f>J102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1333</v>
      </c>
      <c r="E65" s="184"/>
      <c r="F65" s="184"/>
      <c r="G65" s="184"/>
      <c r="H65" s="184"/>
      <c r="I65" s="184"/>
      <c r="J65" s="185">
        <f>J103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1511</v>
      </c>
      <c r="E66" s="184"/>
      <c r="F66" s="184"/>
      <c r="G66" s="184"/>
      <c r="H66" s="184"/>
      <c r="I66" s="184"/>
      <c r="J66" s="185">
        <f>J108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1139</v>
      </c>
      <c r="E67" s="184"/>
      <c r="F67" s="184"/>
      <c r="G67" s="184"/>
      <c r="H67" s="184"/>
      <c r="I67" s="184"/>
      <c r="J67" s="185">
        <f>J111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1140</v>
      </c>
      <c r="E68" s="184"/>
      <c r="F68" s="184"/>
      <c r="G68" s="184"/>
      <c r="H68" s="184"/>
      <c r="I68" s="184"/>
      <c r="J68" s="185">
        <f>J114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1141</v>
      </c>
      <c r="E69" s="184"/>
      <c r="F69" s="184"/>
      <c r="G69" s="184"/>
      <c r="H69" s="184"/>
      <c r="I69" s="184"/>
      <c r="J69" s="185">
        <f>J117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1142</v>
      </c>
      <c r="E70" s="184"/>
      <c r="F70" s="184"/>
      <c r="G70" s="184"/>
      <c r="H70" s="184"/>
      <c r="I70" s="184"/>
      <c r="J70" s="185">
        <f>J123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6"/>
      <c r="C71" s="177"/>
      <c r="D71" s="178" t="s">
        <v>1143</v>
      </c>
      <c r="E71" s="179"/>
      <c r="F71" s="179"/>
      <c r="G71" s="179"/>
      <c r="H71" s="179"/>
      <c r="I71" s="179"/>
      <c r="J71" s="180">
        <f>J125</f>
        <v>0</v>
      </c>
      <c r="K71" s="177"/>
      <c r="L71" s="18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2"/>
      <c r="C72" s="127"/>
      <c r="D72" s="183" t="s">
        <v>1144</v>
      </c>
      <c r="E72" s="184"/>
      <c r="F72" s="184"/>
      <c r="G72" s="184"/>
      <c r="H72" s="184"/>
      <c r="I72" s="184"/>
      <c r="J72" s="185">
        <f>J126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7"/>
      <c r="D73" s="183" t="s">
        <v>1146</v>
      </c>
      <c r="E73" s="184"/>
      <c r="F73" s="184"/>
      <c r="G73" s="184"/>
      <c r="H73" s="184"/>
      <c r="I73" s="184"/>
      <c r="J73" s="185">
        <f>J137</f>
        <v>0</v>
      </c>
      <c r="K73" s="127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7"/>
      <c r="D74" s="183" t="s">
        <v>1147</v>
      </c>
      <c r="E74" s="184"/>
      <c r="F74" s="184"/>
      <c r="G74" s="184"/>
      <c r="H74" s="184"/>
      <c r="I74" s="184"/>
      <c r="J74" s="185">
        <f>J153</f>
        <v>0</v>
      </c>
      <c r="K74" s="127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2"/>
      <c r="C75" s="127"/>
      <c r="D75" s="183" t="s">
        <v>1335</v>
      </c>
      <c r="E75" s="184"/>
      <c r="F75" s="184"/>
      <c r="G75" s="184"/>
      <c r="H75" s="184"/>
      <c r="I75" s="184"/>
      <c r="J75" s="185">
        <f>J160</f>
        <v>0</v>
      </c>
      <c r="K75" s="127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2"/>
      <c r="C76" s="127"/>
      <c r="D76" s="183" t="s">
        <v>1512</v>
      </c>
      <c r="E76" s="184"/>
      <c r="F76" s="184"/>
      <c r="G76" s="184"/>
      <c r="H76" s="184"/>
      <c r="I76" s="184"/>
      <c r="J76" s="185">
        <f>J170</f>
        <v>0</v>
      </c>
      <c r="K76" s="127"/>
      <c r="L76" s="18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2"/>
      <c r="C77" s="127"/>
      <c r="D77" s="183" t="s">
        <v>1148</v>
      </c>
      <c r="E77" s="184"/>
      <c r="F77" s="184"/>
      <c r="G77" s="184"/>
      <c r="H77" s="184"/>
      <c r="I77" s="184"/>
      <c r="J77" s="185">
        <f>J191</f>
        <v>0</v>
      </c>
      <c r="K77" s="127"/>
      <c r="L77" s="18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2"/>
      <c r="C78" s="127"/>
      <c r="D78" s="183" t="s">
        <v>1513</v>
      </c>
      <c r="E78" s="184"/>
      <c r="F78" s="184"/>
      <c r="G78" s="184"/>
      <c r="H78" s="184"/>
      <c r="I78" s="184"/>
      <c r="J78" s="185">
        <f>J201</f>
        <v>0</v>
      </c>
      <c r="K78" s="127"/>
      <c r="L78" s="18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2"/>
      <c r="C79" s="127"/>
      <c r="D79" s="183" t="s">
        <v>1149</v>
      </c>
      <c r="E79" s="184"/>
      <c r="F79" s="184"/>
      <c r="G79" s="184"/>
      <c r="H79" s="184"/>
      <c r="I79" s="184"/>
      <c r="J79" s="185">
        <f>J211</f>
        <v>0</v>
      </c>
      <c r="K79" s="127"/>
      <c r="L79" s="186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2" customFormat="1" ht="21.84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5" s="2" customFormat="1" ht="6.96" customHeight="1">
      <c r="A85" s="40"/>
      <c r="B85" s="63"/>
      <c r="C85" s="64"/>
      <c r="D85" s="64"/>
      <c r="E85" s="64"/>
      <c r="F85" s="64"/>
      <c r="G85" s="64"/>
      <c r="H85" s="64"/>
      <c r="I85" s="64"/>
      <c r="J85" s="64"/>
      <c r="K85" s="64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24.96" customHeight="1">
      <c r="A86" s="40"/>
      <c r="B86" s="41"/>
      <c r="C86" s="24" t="s">
        <v>147</v>
      </c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3" t="s">
        <v>16</v>
      </c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171" t="str">
        <f>E7</f>
        <v>Energeticky úsporná opatření ZŠ Podmostní 1</v>
      </c>
      <c r="F89" s="33"/>
      <c r="G89" s="33"/>
      <c r="H89" s="33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" customFormat="1" ht="12" customHeight="1">
      <c r="B90" s="22"/>
      <c r="C90" s="33" t="s">
        <v>111</v>
      </c>
      <c r="D90" s="23"/>
      <c r="E90" s="23"/>
      <c r="F90" s="23"/>
      <c r="G90" s="23"/>
      <c r="H90" s="23"/>
      <c r="I90" s="23"/>
      <c r="J90" s="23"/>
      <c r="K90" s="23"/>
      <c r="L90" s="21"/>
    </row>
    <row r="91" s="2" customFormat="1" ht="16.5" customHeight="1">
      <c r="A91" s="40"/>
      <c r="B91" s="41"/>
      <c r="C91" s="42"/>
      <c r="D91" s="42"/>
      <c r="E91" s="171" t="s">
        <v>112</v>
      </c>
      <c r="F91" s="42"/>
      <c r="G91" s="42"/>
      <c r="H91" s="42"/>
      <c r="I91" s="42"/>
      <c r="J91" s="42"/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2" customHeight="1">
      <c r="A92" s="40"/>
      <c r="B92" s="41"/>
      <c r="C92" s="33" t="s">
        <v>113</v>
      </c>
      <c r="D92" s="42"/>
      <c r="E92" s="42"/>
      <c r="F92" s="42"/>
      <c r="G92" s="42"/>
      <c r="H92" s="42"/>
      <c r="I92" s="42"/>
      <c r="J92" s="42"/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6.5" customHeight="1">
      <c r="A93" s="40"/>
      <c r="B93" s="41"/>
      <c r="C93" s="42"/>
      <c r="D93" s="42"/>
      <c r="E93" s="71" t="str">
        <f>E11</f>
        <v>06 - Strojovny VZT - podkroví</v>
      </c>
      <c r="F93" s="42"/>
      <c r="G93" s="42"/>
      <c r="H93" s="42"/>
      <c r="I93" s="42"/>
      <c r="J93" s="42"/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6.96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4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2" customHeight="1">
      <c r="A95" s="40"/>
      <c r="B95" s="41"/>
      <c r="C95" s="33" t="s">
        <v>22</v>
      </c>
      <c r="D95" s="42"/>
      <c r="E95" s="42"/>
      <c r="F95" s="28" t="str">
        <f>F14</f>
        <v>Plzeň</v>
      </c>
      <c r="G95" s="42"/>
      <c r="H95" s="42"/>
      <c r="I95" s="33" t="s">
        <v>24</v>
      </c>
      <c r="J95" s="74" t="str">
        <f>IF(J14="","",J14)</f>
        <v>12. 12. 2020</v>
      </c>
      <c r="K95" s="42"/>
      <c r="L95" s="14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6.96" customHeight="1">
      <c r="A96" s="40"/>
      <c r="B96" s="41"/>
      <c r="C96" s="42"/>
      <c r="D96" s="42"/>
      <c r="E96" s="42"/>
      <c r="F96" s="42"/>
      <c r="G96" s="42"/>
      <c r="H96" s="42"/>
      <c r="I96" s="42"/>
      <c r="J96" s="42"/>
      <c r="K96" s="42"/>
      <c r="L96" s="14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5.15" customHeight="1">
      <c r="A97" s="40"/>
      <c r="B97" s="41"/>
      <c r="C97" s="33" t="s">
        <v>30</v>
      </c>
      <c r="D97" s="42"/>
      <c r="E97" s="42"/>
      <c r="F97" s="28" t="str">
        <f>E17</f>
        <v>Krajský úřad Plzeňského kraje</v>
      </c>
      <c r="G97" s="42"/>
      <c r="H97" s="42"/>
      <c r="I97" s="33" t="s">
        <v>37</v>
      </c>
      <c r="J97" s="38" t="str">
        <f>E23</f>
        <v>Area Projekt</v>
      </c>
      <c r="K97" s="42"/>
      <c r="L97" s="146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15.15" customHeight="1">
      <c r="A98" s="40"/>
      <c r="B98" s="41"/>
      <c r="C98" s="33" t="s">
        <v>35</v>
      </c>
      <c r="D98" s="42"/>
      <c r="E98" s="42"/>
      <c r="F98" s="28" t="str">
        <f>IF(E20="","",E20)</f>
        <v>Vyplň údaj</v>
      </c>
      <c r="G98" s="42"/>
      <c r="H98" s="42"/>
      <c r="I98" s="33" t="s">
        <v>40</v>
      </c>
      <c r="J98" s="38" t="str">
        <f>E26</f>
        <v>Area Projekt</v>
      </c>
      <c r="K98" s="42"/>
      <c r="L98" s="146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10.32" customHeight="1">
      <c r="A99" s="40"/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146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11" customFormat="1" ht="29.28" customHeight="1">
      <c r="A100" s="187"/>
      <c r="B100" s="188"/>
      <c r="C100" s="189" t="s">
        <v>148</v>
      </c>
      <c r="D100" s="190" t="s">
        <v>62</v>
      </c>
      <c r="E100" s="190" t="s">
        <v>58</v>
      </c>
      <c r="F100" s="190" t="s">
        <v>59</v>
      </c>
      <c r="G100" s="190" t="s">
        <v>149</v>
      </c>
      <c r="H100" s="190" t="s">
        <v>150</v>
      </c>
      <c r="I100" s="190" t="s">
        <v>151</v>
      </c>
      <c r="J100" s="190" t="s">
        <v>119</v>
      </c>
      <c r="K100" s="191" t="s">
        <v>152</v>
      </c>
      <c r="L100" s="192"/>
      <c r="M100" s="94" t="s">
        <v>32</v>
      </c>
      <c r="N100" s="95" t="s">
        <v>47</v>
      </c>
      <c r="O100" s="95" t="s">
        <v>153</v>
      </c>
      <c r="P100" s="95" t="s">
        <v>154</v>
      </c>
      <c r="Q100" s="95" t="s">
        <v>155</v>
      </c>
      <c r="R100" s="95" t="s">
        <v>156</v>
      </c>
      <c r="S100" s="95" t="s">
        <v>157</v>
      </c>
      <c r="T100" s="96" t="s">
        <v>158</v>
      </c>
      <c r="U100" s="187"/>
      <c r="V100" s="187"/>
      <c r="W100" s="187"/>
      <c r="X100" s="187"/>
      <c r="Y100" s="187"/>
      <c r="Z100" s="187"/>
      <c r="AA100" s="187"/>
      <c r="AB100" s="187"/>
      <c r="AC100" s="187"/>
      <c r="AD100" s="187"/>
      <c r="AE100" s="187"/>
    </row>
    <row r="101" s="2" customFormat="1" ht="22.8" customHeight="1">
      <c r="A101" s="40"/>
      <c r="B101" s="41"/>
      <c r="C101" s="101" t="s">
        <v>159</v>
      </c>
      <c r="D101" s="42"/>
      <c r="E101" s="42"/>
      <c r="F101" s="42"/>
      <c r="G101" s="42"/>
      <c r="H101" s="42"/>
      <c r="I101" s="42"/>
      <c r="J101" s="193">
        <f>BK101</f>
        <v>0</v>
      </c>
      <c r="K101" s="42"/>
      <c r="L101" s="46"/>
      <c r="M101" s="97"/>
      <c r="N101" s="194"/>
      <c r="O101" s="98"/>
      <c r="P101" s="195">
        <f>P102+P125</f>
        <v>0</v>
      </c>
      <c r="Q101" s="98"/>
      <c r="R101" s="195">
        <f>R102+R125</f>
        <v>24.643646170000004</v>
      </c>
      <c r="S101" s="98"/>
      <c r="T101" s="196">
        <f>T102+T125</f>
        <v>1.0540000000000001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8" t="s">
        <v>76</v>
      </c>
      <c r="AU101" s="18" t="s">
        <v>120</v>
      </c>
      <c r="BK101" s="197">
        <f>BK102+BK125</f>
        <v>0</v>
      </c>
    </row>
    <row r="102" s="12" customFormat="1" ht="25.92" customHeight="1">
      <c r="A102" s="12"/>
      <c r="B102" s="198"/>
      <c r="C102" s="199"/>
      <c r="D102" s="200" t="s">
        <v>76</v>
      </c>
      <c r="E102" s="201" t="s">
        <v>1151</v>
      </c>
      <c r="F102" s="201" t="s">
        <v>1152</v>
      </c>
      <c r="G102" s="199"/>
      <c r="H102" s="199"/>
      <c r="I102" s="202"/>
      <c r="J102" s="203">
        <f>BK102</f>
        <v>0</v>
      </c>
      <c r="K102" s="199"/>
      <c r="L102" s="204"/>
      <c r="M102" s="205"/>
      <c r="N102" s="206"/>
      <c r="O102" s="206"/>
      <c r="P102" s="207">
        <f>P103+P108+P111+P114+P117+P123</f>
        <v>0</v>
      </c>
      <c r="Q102" s="206"/>
      <c r="R102" s="207">
        <f>R103+R108+R111+R114+R117+R123</f>
        <v>5.45207</v>
      </c>
      <c r="S102" s="206"/>
      <c r="T102" s="208">
        <f>T103+T108+T111+T114+T117+T123</f>
        <v>1.0540000000000001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9" t="s">
        <v>84</v>
      </c>
      <c r="AT102" s="210" t="s">
        <v>76</v>
      </c>
      <c r="AU102" s="210" t="s">
        <v>77</v>
      </c>
      <c r="AY102" s="209" t="s">
        <v>162</v>
      </c>
      <c r="BK102" s="211">
        <f>BK103+BK108+BK111+BK114+BK117+BK123</f>
        <v>0</v>
      </c>
    </row>
    <row r="103" s="12" customFormat="1" ht="22.8" customHeight="1">
      <c r="A103" s="12"/>
      <c r="B103" s="198"/>
      <c r="C103" s="199"/>
      <c r="D103" s="200" t="s">
        <v>76</v>
      </c>
      <c r="E103" s="225" t="s">
        <v>175</v>
      </c>
      <c r="F103" s="225" t="s">
        <v>1336</v>
      </c>
      <c r="G103" s="199"/>
      <c r="H103" s="199"/>
      <c r="I103" s="202"/>
      <c r="J103" s="226">
        <f>BK103</f>
        <v>0</v>
      </c>
      <c r="K103" s="199"/>
      <c r="L103" s="204"/>
      <c r="M103" s="205"/>
      <c r="N103" s="206"/>
      <c r="O103" s="206"/>
      <c r="P103" s="207">
        <f>SUM(P104:P107)</f>
        <v>0</v>
      </c>
      <c r="Q103" s="206"/>
      <c r="R103" s="207">
        <f>SUM(R104:R107)</f>
        <v>3.3811800000000001</v>
      </c>
      <c r="S103" s="206"/>
      <c r="T103" s="208">
        <f>SUM(T104:T107)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9" t="s">
        <v>84</v>
      </c>
      <c r="AT103" s="210" t="s">
        <v>76</v>
      </c>
      <c r="AU103" s="210" t="s">
        <v>84</v>
      </c>
      <c r="AY103" s="209" t="s">
        <v>162</v>
      </c>
      <c r="BK103" s="211">
        <f>SUM(BK104:BK107)</f>
        <v>0</v>
      </c>
    </row>
    <row r="104" s="2" customFormat="1" ht="16.5" customHeight="1">
      <c r="A104" s="40"/>
      <c r="B104" s="41"/>
      <c r="C104" s="212" t="s">
        <v>84</v>
      </c>
      <c r="D104" s="212" t="s">
        <v>163</v>
      </c>
      <c r="E104" s="213" t="s">
        <v>1514</v>
      </c>
      <c r="F104" s="214" t="s">
        <v>1515</v>
      </c>
      <c r="G104" s="215" t="s">
        <v>936</v>
      </c>
      <c r="H104" s="216">
        <v>3.1019999999999999</v>
      </c>
      <c r="I104" s="217"/>
      <c r="J104" s="218">
        <f>ROUND(I104*H104,2)</f>
        <v>0</v>
      </c>
      <c r="K104" s="214" t="s">
        <v>1157</v>
      </c>
      <c r="L104" s="46"/>
      <c r="M104" s="219" t="s">
        <v>32</v>
      </c>
      <c r="N104" s="220" t="s">
        <v>48</v>
      </c>
      <c r="O104" s="86"/>
      <c r="P104" s="221">
        <f>O104*H104</f>
        <v>0</v>
      </c>
      <c r="Q104" s="221">
        <v>1.0900000000000001</v>
      </c>
      <c r="R104" s="221">
        <f>Q104*H104</f>
        <v>3.3811800000000001</v>
      </c>
      <c r="S104" s="221">
        <v>0</v>
      </c>
      <c r="T104" s="222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3" t="s">
        <v>179</v>
      </c>
      <c r="AT104" s="223" t="s">
        <v>163</v>
      </c>
      <c r="AU104" s="223" t="s">
        <v>86</v>
      </c>
      <c r="AY104" s="18" t="s">
        <v>162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8" t="s">
        <v>84</v>
      </c>
      <c r="BK104" s="224">
        <f>ROUND(I104*H104,2)</f>
        <v>0</v>
      </c>
      <c r="BL104" s="18" t="s">
        <v>179</v>
      </c>
      <c r="BM104" s="223" t="s">
        <v>1516</v>
      </c>
    </row>
    <row r="105" s="13" customFormat="1">
      <c r="A105" s="13"/>
      <c r="B105" s="237"/>
      <c r="C105" s="238"/>
      <c r="D105" s="232" t="s">
        <v>1159</v>
      </c>
      <c r="E105" s="239" t="s">
        <v>32</v>
      </c>
      <c r="F105" s="240" t="s">
        <v>1517</v>
      </c>
      <c r="G105" s="238"/>
      <c r="H105" s="241">
        <v>1.2529999999999999</v>
      </c>
      <c r="I105" s="242"/>
      <c r="J105" s="238"/>
      <c r="K105" s="238"/>
      <c r="L105" s="243"/>
      <c r="M105" s="244"/>
      <c r="N105" s="245"/>
      <c r="O105" s="245"/>
      <c r="P105" s="245"/>
      <c r="Q105" s="245"/>
      <c r="R105" s="245"/>
      <c r="S105" s="245"/>
      <c r="T105" s="24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7" t="s">
        <v>1159</v>
      </c>
      <c r="AU105" s="247" t="s">
        <v>86</v>
      </c>
      <c r="AV105" s="13" t="s">
        <v>86</v>
      </c>
      <c r="AW105" s="13" t="s">
        <v>39</v>
      </c>
      <c r="AX105" s="13" t="s">
        <v>77</v>
      </c>
      <c r="AY105" s="247" t="s">
        <v>162</v>
      </c>
    </row>
    <row r="106" s="13" customFormat="1">
      <c r="A106" s="13"/>
      <c r="B106" s="237"/>
      <c r="C106" s="238"/>
      <c r="D106" s="232" t="s">
        <v>1159</v>
      </c>
      <c r="E106" s="239" t="s">
        <v>32</v>
      </c>
      <c r="F106" s="240" t="s">
        <v>1518</v>
      </c>
      <c r="G106" s="238"/>
      <c r="H106" s="241">
        <v>1.849</v>
      </c>
      <c r="I106" s="242"/>
      <c r="J106" s="238"/>
      <c r="K106" s="238"/>
      <c r="L106" s="243"/>
      <c r="M106" s="244"/>
      <c r="N106" s="245"/>
      <c r="O106" s="245"/>
      <c r="P106" s="245"/>
      <c r="Q106" s="245"/>
      <c r="R106" s="245"/>
      <c r="S106" s="245"/>
      <c r="T106" s="24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7" t="s">
        <v>1159</v>
      </c>
      <c r="AU106" s="247" t="s">
        <v>86</v>
      </c>
      <c r="AV106" s="13" t="s">
        <v>86</v>
      </c>
      <c r="AW106" s="13" t="s">
        <v>39</v>
      </c>
      <c r="AX106" s="13" t="s">
        <v>77</v>
      </c>
      <c r="AY106" s="247" t="s">
        <v>162</v>
      </c>
    </row>
    <row r="107" s="15" customFormat="1">
      <c r="A107" s="15"/>
      <c r="B107" s="258"/>
      <c r="C107" s="259"/>
      <c r="D107" s="232" t="s">
        <v>1159</v>
      </c>
      <c r="E107" s="260" t="s">
        <v>32</v>
      </c>
      <c r="F107" s="261" t="s">
        <v>1203</v>
      </c>
      <c r="G107" s="259"/>
      <c r="H107" s="262">
        <v>3.1019999999999999</v>
      </c>
      <c r="I107" s="263"/>
      <c r="J107" s="259"/>
      <c r="K107" s="259"/>
      <c r="L107" s="264"/>
      <c r="M107" s="265"/>
      <c r="N107" s="266"/>
      <c r="O107" s="266"/>
      <c r="P107" s="266"/>
      <c r="Q107" s="266"/>
      <c r="R107" s="266"/>
      <c r="S107" s="266"/>
      <c r="T107" s="267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68" t="s">
        <v>1159</v>
      </c>
      <c r="AU107" s="268" t="s">
        <v>86</v>
      </c>
      <c r="AV107" s="15" t="s">
        <v>179</v>
      </c>
      <c r="AW107" s="15" t="s">
        <v>39</v>
      </c>
      <c r="AX107" s="15" t="s">
        <v>84</v>
      </c>
      <c r="AY107" s="268" t="s">
        <v>162</v>
      </c>
    </row>
    <row r="108" s="12" customFormat="1" ht="22.8" customHeight="1">
      <c r="A108" s="12"/>
      <c r="B108" s="198"/>
      <c r="C108" s="199"/>
      <c r="D108" s="200" t="s">
        <v>76</v>
      </c>
      <c r="E108" s="225" t="s">
        <v>179</v>
      </c>
      <c r="F108" s="225" t="s">
        <v>1519</v>
      </c>
      <c r="G108" s="199"/>
      <c r="H108" s="199"/>
      <c r="I108" s="202"/>
      <c r="J108" s="226">
        <f>BK108</f>
        <v>0</v>
      </c>
      <c r="K108" s="199"/>
      <c r="L108" s="204"/>
      <c r="M108" s="205"/>
      <c r="N108" s="206"/>
      <c r="O108" s="206"/>
      <c r="P108" s="207">
        <f>SUM(P109:P110)</f>
        <v>0</v>
      </c>
      <c r="Q108" s="206"/>
      <c r="R108" s="207">
        <f>SUM(R109:R110)</f>
        <v>2.0059999999999998</v>
      </c>
      <c r="S108" s="206"/>
      <c r="T108" s="208">
        <f>SUM(T109:T110)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9" t="s">
        <v>84</v>
      </c>
      <c r="AT108" s="210" t="s">
        <v>76</v>
      </c>
      <c r="AU108" s="210" t="s">
        <v>84</v>
      </c>
      <c r="AY108" s="209" t="s">
        <v>162</v>
      </c>
      <c r="BK108" s="211">
        <f>SUM(BK109:BK110)</f>
        <v>0</v>
      </c>
    </row>
    <row r="109" s="2" customFormat="1">
      <c r="A109" s="40"/>
      <c r="B109" s="41"/>
      <c r="C109" s="212" t="s">
        <v>86</v>
      </c>
      <c r="D109" s="212" t="s">
        <v>163</v>
      </c>
      <c r="E109" s="213" t="s">
        <v>1520</v>
      </c>
      <c r="F109" s="214" t="s">
        <v>1521</v>
      </c>
      <c r="G109" s="215" t="s">
        <v>1156</v>
      </c>
      <c r="H109" s="216">
        <v>34</v>
      </c>
      <c r="I109" s="217"/>
      <c r="J109" s="218">
        <f>ROUND(I109*H109,2)</f>
        <v>0</v>
      </c>
      <c r="K109" s="214" t="s">
        <v>1157</v>
      </c>
      <c r="L109" s="46"/>
      <c r="M109" s="219" t="s">
        <v>32</v>
      </c>
      <c r="N109" s="220" t="s">
        <v>48</v>
      </c>
      <c r="O109" s="86"/>
      <c r="P109" s="221">
        <f>O109*H109</f>
        <v>0</v>
      </c>
      <c r="Q109" s="221">
        <v>0.058999999999999997</v>
      </c>
      <c r="R109" s="221">
        <f>Q109*H109</f>
        <v>2.0059999999999998</v>
      </c>
      <c r="S109" s="221">
        <v>0</v>
      </c>
      <c r="T109" s="222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3" t="s">
        <v>179</v>
      </c>
      <c r="AT109" s="223" t="s">
        <v>163</v>
      </c>
      <c r="AU109" s="223" t="s">
        <v>86</v>
      </c>
      <c r="AY109" s="18" t="s">
        <v>162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8" t="s">
        <v>84</v>
      </c>
      <c r="BK109" s="224">
        <f>ROUND(I109*H109,2)</f>
        <v>0</v>
      </c>
      <c r="BL109" s="18" t="s">
        <v>179</v>
      </c>
      <c r="BM109" s="223" t="s">
        <v>1522</v>
      </c>
    </row>
    <row r="110" s="13" customFormat="1">
      <c r="A110" s="13"/>
      <c r="B110" s="237"/>
      <c r="C110" s="238"/>
      <c r="D110" s="232" t="s">
        <v>1159</v>
      </c>
      <c r="E110" s="239" t="s">
        <v>32</v>
      </c>
      <c r="F110" s="240" t="s">
        <v>1523</v>
      </c>
      <c r="G110" s="238"/>
      <c r="H110" s="241">
        <v>34</v>
      </c>
      <c r="I110" s="242"/>
      <c r="J110" s="238"/>
      <c r="K110" s="238"/>
      <c r="L110" s="243"/>
      <c r="M110" s="244"/>
      <c r="N110" s="245"/>
      <c r="O110" s="245"/>
      <c r="P110" s="245"/>
      <c r="Q110" s="245"/>
      <c r="R110" s="245"/>
      <c r="S110" s="245"/>
      <c r="T110" s="24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7" t="s">
        <v>1159</v>
      </c>
      <c r="AU110" s="247" t="s">
        <v>86</v>
      </c>
      <c r="AV110" s="13" t="s">
        <v>86</v>
      </c>
      <c r="AW110" s="13" t="s">
        <v>39</v>
      </c>
      <c r="AX110" s="13" t="s">
        <v>84</v>
      </c>
      <c r="AY110" s="247" t="s">
        <v>162</v>
      </c>
    </row>
    <row r="111" s="12" customFormat="1" ht="22.8" customHeight="1">
      <c r="A111" s="12"/>
      <c r="B111" s="198"/>
      <c r="C111" s="199"/>
      <c r="D111" s="200" t="s">
        <v>76</v>
      </c>
      <c r="E111" s="225" t="s">
        <v>183</v>
      </c>
      <c r="F111" s="225" t="s">
        <v>1153</v>
      </c>
      <c r="G111" s="199"/>
      <c r="H111" s="199"/>
      <c r="I111" s="202"/>
      <c r="J111" s="226">
        <f>BK111</f>
        <v>0</v>
      </c>
      <c r="K111" s="199"/>
      <c r="L111" s="204"/>
      <c r="M111" s="205"/>
      <c r="N111" s="206"/>
      <c r="O111" s="206"/>
      <c r="P111" s="207">
        <f>SUM(P112:P113)</f>
        <v>0</v>
      </c>
      <c r="Q111" s="206"/>
      <c r="R111" s="207">
        <f>SUM(R112:R113)</f>
        <v>0.064889999999999989</v>
      </c>
      <c r="S111" s="206"/>
      <c r="T111" s="208">
        <f>SUM(T112:T113)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9" t="s">
        <v>84</v>
      </c>
      <c r="AT111" s="210" t="s">
        <v>76</v>
      </c>
      <c r="AU111" s="210" t="s">
        <v>84</v>
      </c>
      <c r="AY111" s="209" t="s">
        <v>162</v>
      </c>
      <c r="BK111" s="211">
        <f>SUM(BK112:BK113)</f>
        <v>0</v>
      </c>
    </row>
    <row r="112" s="2" customFormat="1">
      <c r="A112" s="40"/>
      <c r="B112" s="41"/>
      <c r="C112" s="212" t="s">
        <v>175</v>
      </c>
      <c r="D112" s="212" t="s">
        <v>163</v>
      </c>
      <c r="E112" s="213" t="s">
        <v>1524</v>
      </c>
      <c r="F112" s="214" t="s">
        <v>1525</v>
      </c>
      <c r="G112" s="215" t="s">
        <v>1156</v>
      </c>
      <c r="H112" s="216">
        <v>3</v>
      </c>
      <c r="I112" s="217"/>
      <c r="J112" s="218">
        <f>ROUND(I112*H112,2)</f>
        <v>0</v>
      </c>
      <c r="K112" s="214" t="s">
        <v>1157</v>
      </c>
      <c r="L112" s="46"/>
      <c r="M112" s="219" t="s">
        <v>32</v>
      </c>
      <c r="N112" s="220" t="s">
        <v>48</v>
      </c>
      <c r="O112" s="86"/>
      <c r="P112" s="221">
        <f>O112*H112</f>
        <v>0</v>
      </c>
      <c r="Q112" s="221">
        <v>0.00048000000000000001</v>
      </c>
      <c r="R112" s="221">
        <f>Q112*H112</f>
        <v>0.0014400000000000001</v>
      </c>
      <c r="S112" s="221">
        <v>0</v>
      </c>
      <c r="T112" s="222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3" t="s">
        <v>179</v>
      </c>
      <c r="AT112" s="223" t="s">
        <v>163</v>
      </c>
      <c r="AU112" s="223" t="s">
        <v>86</v>
      </c>
      <c r="AY112" s="18" t="s">
        <v>162</v>
      </c>
      <c r="BE112" s="224">
        <f>IF(N112="základní",J112,0)</f>
        <v>0</v>
      </c>
      <c r="BF112" s="224">
        <f>IF(N112="snížená",J112,0)</f>
        <v>0</v>
      </c>
      <c r="BG112" s="224">
        <f>IF(N112="zákl. přenesená",J112,0)</f>
        <v>0</v>
      </c>
      <c r="BH112" s="224">
        <f>IF(N112="sníž. přenesená",J112,0)</f>
        <v>0</v>
      </c>
      <c r="BI112" s="224">
        <f>IF(N112="nulová",J112,0)</f>
        <v>0</v>
      </c>
      <c r="BJ112" s="18" t="s">
        <v>84</v>
      </c>
      <c r="BK112" s="224">
        <f>ROUND(I112*H112,2)</f>
        <v>0</v>
      </c>
      <c r="BL112" s="18" t="s">
        <v>179</v>
      </c>
      <c r="BM112" s="223" t="s">
        <v>1526</v>
      </c>
    </row>
    <row r="113" s="2" customFormat="1" ht="21.75" customHeight="1">
      <c r="A113" s="40"/>
      <c r="B113" s="41"/>
      <c r="C113" s="269" t="s">
        <v>179</v>
      </c>
      <c r="D113" s="269" t="s">
        <v>1204</v>
      </c>
      <c r="E113" s="270" t="s">
        <v>1527</v>
      </c>
      <c r="F113" s="271" t="s">
        <v>1528</v>
      </c>
      <c r="G113" s="272" t="s">
        <v>1156</v>
      </c>
      <c r="H113" s="273">
        <v>3</v>
      </c>
      <c r="I113" s="274"/>
      <c r="J113" s="275">
        <f>ROUND(I113*H113,2)</f>
        <v>0</v>
      </c>
      <c r="K113" s="271" t="s">
        <v>1157</v>
      </c>
      <c r="L113" s="276"/>
      <c r="M113" s="277" t="s">
        <v>32</v>
      </c>
      <c r="N113" s="278" t="s">
        <v>48</v>
      </c>
      <c r="O113" s="86"/>
      <c r="P113" s="221">
        <f>O113*H113</f>
        <v>0</v>
      </c>
      <c r="Q113" s="221">
        <v>0.021149999999999999</v>
      </c>
      <c r="R113" s="221">
        <f>Q113*H113</f>
        <v>0.063449999999999993</v>
      </c>
      <c r="S113" s="221">
        <v>0</v>
      </c>
      <c r="T113" s="222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3" t="s">
        <v>191</v>
      </c>
      <c r="AT113" s="223" t="s">
        <v>1204</v>
      </c>
      <c r="AU113" s="223" t="s">
        <v>86</v>
      </c>
      <c r="AY113" s="18" t="s">
        <v>162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8" t="s">
        <v>84</v>
      </c>
      <c r="BK113" s="224">
        <f>ROUND(I113*H113,2)</f>
        <v>0</v>
      </c>
      <c r="BL113" s="18" t="s">
        <v>179</v>
      </c>
      <c r="BM113" s="223" t="s">
        <v>1529</v>
      </c>
    </row>
    <row r="114" s="12" customFormat="1" ht="22.8" customHeight="1">
      <c r="A114" s="12"/>
      <c r="B114" s="198"/>
      <c r="C114" s="199"/>
      <c r="D114" s="200" t="s">
        <v>76</v>
      </c>
      <c r="E114" s="225" t="s">
        <v>193</v>
      </c>
      <c r="F114" s="225" t="s">
        <v>1165</v>
      </c>
      <c r="G114" s="199"/>
      <c r="H114" s="199"/>
      <c r="I114" s="202"/>
      <c r="J114" s="226">
        <f>BK114</f>
        <v>0</v>
      </c>
      <c r="K114" s="199"/>
      <c r="L114" s="204"/>
      <c r="M114" s="205"/>
      <c r="N114" s="206"/>
      <c r="O114" s="206"/>
      <c r="P114" s="207">
        <f>SUM(P115:P116)</f>
        <v>0</v>
      </c>
      <c r="Q114" s="206"/>
      <c r="R114" s="207">
        <f>SUM(R115:R116)</f>
        <v>0</v>
      </c>
      <c r="S114" s="206"/>
      <c r="T114" s="208">
        <f>SUM(T115:T116)</f>
        <v>1.0540000000000001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9" t="s">
        <v>84</v>
      </c>
      <c r="AT114" s="210" t="s">
        <v>76</v>
      </c>
      <c r="AU114" s="210" t="s">
        <v>84</v>
      </c>
      <c r="AY114" s="209" t="s">
        <v>162</v>
      </c>
      <c r="BK114" s="211">
        <f>SUM(BK115:BK116)</f>
        <v>0</v>
      </c>
    </row>
    <row r="115" s="2" customFormat="1">
      <c r="A115" s="40"/>
      <c r="B115" s="41"/>
      <c r="C115" s="212" t="s">
        <v>181</v>
      </c>
      <c r="D115" s="212" t="s">
        <v>163</v>
      </c>
      <c r="E115" s="213" t="s">
        <v>1530</v>
      </c>
      <c r="F115" s="214" t="s">
        <v>1531</v>
      </c>
      <c r="G115" s="215" t="s">
        <v>1156</v>
      </c>
      <c r="H115" s="216">
        <v>34</v>
      </c>
      <c r="I115" s="217"/>
      <c r="J115" s="218">
        <f>ROUND(I115*H115,2)</f>
        <v>0</v>
      </c>
      <c r="K115" s="214" t="s">
        <v>1157</v>
      </c>
      <c r="L115" s="46"/>
      <c r="M115" s="219" t="s">
        <v>32</v>
      </c>
      <c r="N115" s="220" t="s">
        <v>48</v>
      </c>
      <c r="O115" s="86"/>
      <c r="P115" s="221">
        <f>O115*H115</f>
        <v>0</v>
      </c>
      <c r="Q115" s="221">
        <v>0</v>
      </c>
      <c r="R115" s="221">
        <f>Q115*H115</f>
        <v>0</v>
      </c>
      <c r="S115" s="221">
        <v>0.031</v>
      </c>
      <c r="T115" s="222">
        <f>S115*H115</f>
        <v>1.0540000000000001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3" t="s">
        <v>179</v>
      </c>
      <c r="AT115" s="223" t="s">
        <v>163</v>
      </c>
      <c r="AU115" s="223" t="s">
        <v>86</v>
      </c>
      <c r="AY115" s="18" t="s">
        <v>162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18" t="s">
        <v>84</v>
      </c>
      <c r="BK115" s="224">
        <f>ROUND(I115*H115,2)</f>
        <v>0</v>
      </c>
      <c r="BL115" s="18" t="s">
        <v>179</v>
      </c>
      <c r="BM115" s="223" t="s">
        <v>1532</v>
      </c>
    </row>
    <row r="116" s="13" customFormat="1">
      <c r="A116" s="13"/>
      <c r="B116" s="237"/>
      <c r="C116" s="238"/>
      <c r="D116" s="232" t="s">
        <v>1159</v>
      </c>
      <c r="E116" s="239" t="s">
        <v>32</v>
      </c>
      <c r="F116" s="240" t="s">
        <v>1533</v>
      </c>
      <c r="G116" s="238"/>
      <c r="H116" s="241">
        <v>34</v>
      </c>
      <c r="I116" s="242"/>
      <c r="J116" s="238"/>
      <c r="K116" s="238"/>
      <c r="L116" s="243"/>
      <c r="M116" s="244"/>
      <c r="N116" s="245"/>
      <c r="O116" s="245"/>
      <c r="P116" s="245"/>
      <c r="Q116" s="245"/>
      <c r="R116" s="245"/>
      <c r="S116" s="245"/>
      <c r="T116" s="24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7" t="s">
        <v>1159</v>
      </c>
      <c r="AU116" s="247" t="s">
        <v>86</v>
      </c>
      <c r="AV116" s="13" t="s">
        <v>86</v>
      </c>
      <c r="AW116" s="13" t="s">
        <v>39</v>
      </c>
      <c r="AX116" s="13" t="s">
        <v>84</v>
      </c>
      <c r="AY116" s="247" t="s">
        <v>162</v>
      </c>
    </row>
    <row r="117" s="12" customFormat="1" ht="22.8" customHeight="1">
      <c r="A117" s="12"/>
      <c r="B117" s="198"/>
      <c r="C117" s="199"/>
      <c r="D117" s="200" t="s">
        <v>76</v>
      </c>
      <c r="E117" s="225" t="s">
        <v>1173</v>
      </c>
      <c r="F117" s="225" t="s">
        <v>1174</v>
      </c>
      <c r="G117" s="199"/>
      <c r="H117" s="199"/>
      <c r="I117" s="202"/>
      <c r="J117" s="226">
        <f>BK117</f>
        <v>0</v>
      </c>
      <c r="K117" s="199"/>
      <c r="L117" s="204"/>
      <c r="M117" s="205"/>
      <c r="N117" s="206"/>
      <c r="O117" s="206"/>
      <c r="P117" s="207">
        <f>SUM(P118:P122)</f>
        <v>0</v>
      </c>
      <c r="Q117" s="206"/>
      <c r="R117" s="207">
        <f>SUM(R118:R122)</f>
        <v>0</v>
      </c>
      <c r="S117" s="206"/>
      <c r="T117" s="208">
        <f>SUM(T118:T122)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9" t="s">
        <v>84</v>
      </c>
      <c r="AT117" s="210" t="s">
        <v>76</v>
      </c>
      <c r="AU117" s="210" t="s">
        <v>84</v>
      </c>
      <c r="AY117" s="209" t="s">
        <v>162</v>
      </c>
      <c r="BK117" s="211">
        <f>SUM(BK118:BK122)</f>
        <v>0</v>
      </c>
    </row>
    <row r="118" s="2" customFormat="1">
      <c r="A118" s="40"/>
      <c r="B118" s="41"/>
      <c r="C118" s="212" t="s">
        <v>183</v>
      </c>
      <c r="D118" s="212" t="s">
        <v>163</v>
      </c>
      <c r="E118" s="213" t="s">
        <v>1534</v>
      </c>
      <c r="F118" s="214" t="s">
        <v>1535</v>
      </c>
      <c r="G118" s="215" t="s">
        <v>936</v>
      </c>
      <c r="H118" s="216">
        <v>1.0540000000000001</v>
      </c>
      <c r="I118" s="217"/>
      <c r="J118" s="218">
        <f>ROUND(I118*H118,2)</f>
        <v>0</v>
      </c>
      <c r="K118" s="214" t="s">
        <v>1157</v>
      </c>
      <c r="L118" s="46"/>
      <c r="M118" s="219" t="s">
        <v>32</v>
      </c>
      <c r="N118" s="220" t="s">
        <v>48</v>
      </c>
      <c r="O118" s="86"/>
      <c r="P118" s="221">
        <f>O118*H118</f>
        <v>0</v>
      </c>
      <c r="Q118" s="221">
        <v>0</v>
      </c>
      <c r="R118" s="221">
        <f>Q118*H118</f>
        <v>0</v>
      </c>
      <c r="S118" s="221">
        <v>0</v>
      </c>
      <c r="T118" s="222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3" t="s">
        <v>179</v>
      </c>
      <c r="AT118" s="223" t="s">
        <v>163</v>
      </c>
      <c r="AU118" s="223" t="s">
        <v>86</v>
      </c>
      <c r="AY118" s="18" t="s">
        <v>162</v>
      </c>
      <c r="BE118" s="224">
        <f>IF(N118="základní",J118,0)</f>
        <v>0</v>
      </c>
      <c r="BF118" s="224">
        <f>IF(N118="snížená",J118,0)</f>
        <v>0</v>
      </c>
      <c r="BG118" s="224">
        <f>IF(N118="zákl. přenesená",J118,0)</f>
        <v>0</v>
      </c>
      <c r="BH118" s="224">
        <f>IF(N118="sníž. přenesená",J118,0)</f>
        <v>0</v>
      </c>
      <c r="BI118" s="224">
        <f>IF(N118="nulová",J118,0)</f>
        <v>0</v>
      </c>
      <c r="BJ118" s="18" t="s">
        <v>84</v>
      </c>
      <c r="BK118" s="224">
        <f>ROUND(I118*H118,2)</f>
        <v>0</v>
      </c>
      <c r="BL118" s="18" t="s">
        <v>179</v>
      </c>
      <c r="BM118" s="223" t="s">
        <v>1536</v>
      </c>
    </row>
    <row r="119" s="2" customFormat="1" ht="21.75" customHeight="1">
      <c r="A119" s="40"/>
      <c r="B119" s="41"/>
      <c r="C119" s="212" t="s">
        <v>187</v>
      </c>
      <c r="D119" s="212" t="s">
        <v>163</v>
      </c>
      <c r="E119" s="213" t="s">
        <v>1178</v>
      </c>
      <c r="F119" s="214" t="s">
        <v>1179</v>
      </c>
      <c r="G119" s="215" t="s">
        <v>936</v>
      </c>
      <c r="H119" s="216">
        <v>1.0540000000000001</v>
      </c>
      <c r="I119" s="217"/>
      <c r="J119" s="218">
        <f>ROUND(I119*H119,2)</f>
        <v>0</v>
      </c>
      <c r="K119" s="214" t="s">
        <v>1157</v>
      </c>
      <c r="L119" s="46"/>
      <c r="M119" s="219" t="s">
        <v>32</v>
      </c>
      <c r="N119" s="220" t="s">
        <v>48</v>
      </c>
      <c r="O119" s="86"/>
      <c r="P119" s="221">
        <f>O119*H119</f>
        <v>0</v>
      </c>
      <c r="Q119" s="221">
        <v>0</v>
      </c>
      <c r="R119" s="221">
        <f>Q119*H119</f>
        <v>0</v>
      </c>
      <c r="S119" s="221">
        <v>0</v>
      </c>
      <c r="T119" s="222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3" t="s">
        <v>179</v>
      </c>
      <c r="AT119" s="223" t="s">
        <v>163</v>
      </c>
      <c r="AU119" s="223" t="s">
        <v>86</v>
      </c>
      <c r="AY119" s="18" t="s">
        <v>162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8" t="s">
        <v>84</v>
      </c>
      <c r="BK119" s="224">
        <f>ROUND(I119*H119,2)</f>
        <v>0</v>
      </c>
      <c r="BL119" s="18" t="s">
        <v>179</v>
      </c>
      <c r="BM119" s="223" t="s">
        <v>1537</v>
      </c>
    </row>
    <row r="120" s="2" customFormat="1">
      <c r="A120" s="40"/>
      <c r="B120" s="41"/>
      <c r="C120" s="212" t="s">
        <v>191</v>
      </c>
      <c r="D120" s="212" t="s">
        <v>163</v>
      </c>
      <c r="E120" s="213" t="s">
        <v>1181</v>
      </c>
      <c r="F120" s="214" t="s">
        <v>1182</v>
      </c>
      <c r="G120" s="215" t="s">
        <v>936</v>
      </c>
      <c r="H120" s="216">
        <v>31.620000000000001</v>
      </c>
      <c r="I120" s="217"/>
      <c r="J120" s="218">
        <f>ROUND(I120*H120,2)</f>
        <v>0</v>
      </c>
      <c r="K120" s="214" t="s">
        <v>1157</v>
      </c>
      <c r="L120" s="46"/>
      <c r="M120" s="219" t="s">
        <v>32</v>
      </c>
      <c r="N120" s="220" t="s">
        <v>48</v>
      </c>
      <c r="O120" s="86"/>
      <c r="P120" s="221">
        <f>O120*H120</f>
        <v>0</v>
      </c>
      <c r="Q120" s="221">
        <v>0</v>
      </c>
      <c r="R120" s="221">
        <f>Q120*H120</f>
        <v>0</v>
      </c>
      <c r="S120" s="221">
        <v>0</v>
      </c>
      <c r="T120" s="222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3" t="s">
        <v>179</v>
      </c>
      <c r="AT120" s="223" t="s">
        <v>163</v>
      </c>
      <c r="AU120" s="223" t="s">
        <v>86</v>
      </c>
      <c r="AY120" s="18" t="s">
        <v>162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8" t="s">
        <v>84</v>
      </c>
      <c r="BK120" s="224">
        <f>ROUND(I120*H120,2)</f>
        <v>0</v>
      </c>
      <c r="BL120" s="18" t="s">
        <v>179</v>
      </c>
      <c r="BM120" s="223" t="s">
        <v>1538</v>
      </c>
    </row>
    <row r="121" s="13" customFormat="1">
      <c r="A121" s="13"/>
      <c r="B121" s="237"/>
      <c r="C121" s="238"/>
      <c r="D121" s="232" t="s">
        <v>1159</v>
      </c>
      <c r="E121" s="238"/>
      <c r="F121" s="240" t="s">
        <v>1539</v>
      </c>
      <c r="G121" s="238"/>
      <c r="H121" s="241">
        <v>31.620000000000001</v>
      </c>
      <c r="I121" s="242"/>
      <c r="J121" s="238"/>
      <c r="K121" s="238"/>
      <c r="L121" s="243"/>
      <c r="M121" s="244"/>
      <c r="N121" s="245"/>
      <c r="O121" s="245"/>
      <c r="P121" s="245"/>
      <c r="Q121" s="245"/>
      <c r="R121" s="245"/>
      <c r="S121" s="245"/>
      <c r="T121" s="24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7" t="s">
        <v>1159</v>
      </c>
      <c r="AU121" s="247" t="s">
        <v>86</v>
      </c>
      <c r="AV121" s="13" t="s">
        <v>86</v>
      </c>
      <c r="AW121" s="13" t="s">
        <v>4</v>
      </c>
      <c r="AX121" s="13" t="s">
        <v>84</v>
      </c>
      <c r="AY121" s="247" t="s">
        <v>162</v>
      </c>
    </row>
    <row r="122" s="2" customFormat="1">
      <c r="A122" s="40"/>
      <c r="B122" s="41"/>
      <c r="C122" s="212" t="s">
        <v>193</v>
      </c>
      <c r="D122" s="212" t="s">
        <v>163</v>
      </c>
      <c r="E122" s="213" t="s">
        <v>1540</v>
      </c>
      <c r="F122" s="214" t="s">
        <v>1541</v>
      </c>
      <c r="G122" s="215" t="s">
        <v>936</v>
      </c>
      <c r="H122" s="216">
        <v>1.0540000000000001</v>
      </c>
      <c r="I122" s="217"/>
      <c r="J122" s="218">
        <f>ROUND(I122*H122,2)</f>
        <v>0</v>
      </c>
      <c r="K122" s="214" t="s">
        <v>1157</v>
      </c>
      <c r="L122" s="46"/>
      <c r="M122" s="219" t="s">
        <v>32</v>
      </c>
      <c r="N122" s="220" t="s">
        <v>48</v>
      </c>
      <c r="O122" s="86"/>
      <c r="P122" s="221">
        <f>O122*H122</f>
        <v>0</v>
      </c>
      <c r="Q122" s="221">
        <v>0</v>
      </c>
      <c r="R122" s="221">
        <f>Q122*H122</f>
        <v>0</v>
      </c>
      <c r="S122" s="221">
        <v>0</v>
      </c>
      <c r="T122" s="222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3" t="s">
        <v>179</v>
      </c>
      <c r="AT122" s="223" t="s">
        <v>163</v>
      </c>
      <c r="AU122" s="223" t="s">
        <v>86</v>
      </c>
      <c r="AY122" s="18" t="s">
        <v>162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8" t="s">
        <v>84</v>
      </c>
      <c r="BK122" s="224">
        <f>ROUND(I122*H122,2)</f>
        <v>0</v>
      </c>
      <c r="BL122" s="18" t="s">
        <v>179</v>
      </c>
      <c r="BM122" s="223" t="s">
        <v>1542</v>
      </c>
    </row>
    <row r="123" s="12" customFormat="1" ht="22.8" customHeight="1">
      <c r="A123" s="12"/>
      <c r="B123" s="198"/>
      <c r="C123" s="199"/>
      <c r="D123" s="200" t="s">
        <v>76</v>
      </c>
      <c r="E123" s="225" t="s">
        <v>1189</v>
      </c>
      <c r="F123" s="225" t="s">
        <v>1190</v>
      </c>
      <c r="G123" s="199"/>
      <c r="H123" s="199"/>
      <c r="I123" s="202"/>
      <c r="J123" s="226">
        <f>BK123</f>
        <v>0</v>
      </c>
      <c r="K123" s="199"/>
      <c r="L123" s="204"/>
      <c r="M123" s="205"/>
      <c r="N123" s="206"/>
      <c r="O123" s="206"/>
      <c r="P123" s="207">
        <f>P124</f>
        <v>0</v>
      </c>
      <c r="Q123" s="206"/>
      <c r="R123" s="207">
        <f>R124</f>
        <v>0</v>
      </c>
      <c r="S123" s="206"/>
      <c r="T123" s="208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9" t="s">
        <v>84</v>
      </c>
      <c r="AT123" s="210" t="s">
        <v>76</v>
      </c>
      <c r="AU123" s="210" t="s">
        <v>84</v>
      </c>
      <c r="AY123" s="209" t="s">
        <v>162</v>
      </c>
      <c r="BK123" s="211">
        <f>BK124</f>
        <v>0</v>
      </c>
    </row>
    <row r="124" s="2" customFormat="1" ht="33" customHeight="1">
      <c r="A124" s="40"/>
      <c r="B124" s="41"/>
      <c r="C124" s="212" t="s">
        <v>197</v>
      </c>
      <c r="D124" s="212" t="s">
        <v>163</v>
      </c>
      <c r="E124" s="213" t="s">
        <v>1191</v>
      </c>
      <c r="F124" s="214" t="s">
        <v>1192</v>
      </c>
      <c r="G124" s="215" t="s">
        <v>936</v>
      </c>
      <c r="H124" s="216">
        <v>5.452</v>
      </c>
      <c r="I124" s="217"/>
      <c r="J124" s="218">
        <f>ROUND(I124*H124,2)</f>
        <v>0</v>
      </c>
      <c r="K124" s="214" t="s">
        <v>1157</v>
      </c>
      <c r="L124" s="46"/>
      <c r="M124" s="219" t="s">
        <v>32</v>
      </c>
      <c r="N124" s="220" t="s">
        <v>48</v>
      </c>
      <c r="O124" s="86"/>
      <c r="P124" s="221">
        <f>O124*H124</f>
        <v>0</v>
      </c>
      <c r="Q124" s="221">
        <v>0</v>
      </c>
      <c r="R124" s="221">
        <f>Q124*H124</f>
        <v>0</v>
      </c>
      <c r="S124" s="221">
        <v>0</v>
      </c>
      <c r="T124" s="222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3" t="s">
        <v>179</v>
      </c>
      <c r="AT124" s="223" t="s">
        <v>163</v>
      </c>
      <c r="AU124" s="223" t="s">
        <v>86</v>
      </c>
      <c r="AY124" s="18" t="s">
        <v>162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8" t="s">
        <v>84</v>
      </c>
      <c r="BK124" s="224">
        <f>ROUND(I124*H124,2)</f>
        <v>0</v>
      </c>
      <c r="BL124" s="18" t="s">
        <v>179</v>
      </c>
      <c r="BM124" s="223" t="s">
        <v>1543</v>
      </c>
    </row>
    <row r="125" s="12" customFormat="1" ht="25.92" customHeight="1">
      <c r="A125" s="12"/>
      <c r="B125" s="198"/>
      <c r="C125" s="199"/>
      <c r="D125" s="200" t="s">
        <v>76</v>
      </c>
      <c r="E125" s="201" t="s">
        <v>1194</v>
      </c>
      <c r="F125" s="201" t="s">
        <v>1195</v>
      </c>
      <c r="G125" s="199"/>
      <c r="H125" s="199"/>
      <c r="I125" s="202"/>
      <c r="J125" s="203">
        <f>BK125</f>
        <v>0</v>
      </c>
      <c r="K125" s="199"/>
      <c r="L125" s="204"/>
      <c r="M125" s="205"/>
      <c r="N125" s="206"/>
      <c r="O125" s="206"/>
      <c r="P125" s="207">
        <f>P126+P137+P153+P160+P170+P191+P201+P211</f>
        <v>0</v>
      </c>
      <c r="Q125" s="206"/>
      <c r="R125" s="207">
        <f>R126+R137+R153+R160+R170+R191+R201+R211</f>
        <v>19.191576170000005</v>
      </c>
      <c r="S125" s="206"/>
      <c r="T125" s="208">
        <f>T126+T137+T153+T160+T170+T191+T201+T211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9" t="s">
        <v>86</v>
      </c>
      <c r="AT125" s="210" t="s">
        <v>76</v>
      </c>
      <c r="AU125" s="210" t="s">
        <v>77</v>
      </c>
      <c r="AY125" s="209" t="s">
        <v>162</v>
      </c>
      <c r="BK125" s="211">
        <f>BK126+BK137+BK153+BK160+BK170+BK191+BK201+BK211</f>
        <v>0</v>
      </c>
    </row>
    <row r="126" s="12" customFormat="1" ht="22.8" customHeight="1">
      <c r="A126" s="12"/>
      <c r="B126" s="198"/>
      <c r="C126" s="199"/>
      <c r="D126" s="200" t="s">
        <v>76</v>
      </c>
      <c r="E126" s="225" t="s">
        <v>1196</v>
      </c>
      <c r="F126" s="225" t="s">
        <v>465</v>
      </c>
      <c r="G126" s="199"/>
      <c r="H126" s="199"/>
      <c r="I126" s="202"/>
      <c r="J126" s="226">
        <f>BK126</f>
        <v>0</v>
      </c>
      <c r="K126" s="199"/>
      <c r="L126" s="204"/>
      <c r="M126" s="205"/>
      <c r="N126" s="206"/>
      <c r="O126" s="206"/>
      <c r="P126" s="207">
        <f>SUM(P127:P136)</f>
        <v>0</v>
      </c>
      <c r="Q126" s="206"/>
      <c r="R126" s="207">
        <f>SUM(R127:R136)</f>
        <v>2.3155559999999999</v>
      </c>
      <c r="S126" s="206"/>
      <c r="T126" s="208">
        <f>SUM(T127:T136)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9" t="s">
        <v>86</v>
      </c>
      <c r="AT126" s="210" t="s">
        <v>76</v>
      </c>
      <c r="AU126" s="210" t="s">
        <v>84</v>
      </c>
      <c r="AY126" s="209" t="s">
        <v>162</v>
      </c>
      <c r="BK126" s="211">
        <f>SUM(BK127:BK136)</f>
        <v>0</v>
      </c>
    </row>
    <row r="127" s="2" customFormat="1">
      <c r="A127" s="40"/>
      <c r="B127" s="41"/>
      <c r="C127" s="212" t="s">
        <v>201</v>
      </c>
      <c r="D127" s="212" t="s">
        <v>163</v>
      </c>
      <c r="E127" s="213" t="s">
        <v>1544</v>
      </c>
      <c r="F127" s="214" t="s">
        <v>1545</v>
      </c>
      <c r="G127" s="215" t="s">
        <v>471</v>
      </c>
      <c r="H127" s="216">
        <v>126.12000000000001</v>
      </c>
      <c r="I127" s="217"/>
      <c r="J127" s="218">
        <f>ROUND(I127*H127,2)</f>
        <v>0</v>
      </c>
      <c r="K127" s="214" t="s">
        <v>1157</v>
      </c>
      <c r="L127" s="46"/>
      <c r="M127" s="219" t="s">
        <v>32</v>
      </c>
      <c r="N127" s="220" t="s">
        <v>48</v>
      </c>
      <c r="O127" s="86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3" t="s">
        <v>220</v>
      </c>
      <c r="AT127" s="223" t="s">
        <v>163</v>
      </c>
      <c r="AU127" s="223" t="s">
        <v>86</v>
      </c>
      <c r="AY127" s="18" t="s">
        <v>162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8" t="s">
        <v>84</v>
      </c>
      <c r="BK127" s="224">
        <f>ROUND(I127*H127,2)</f>
        <v>0</v>
      </c>
      <c r="BL127" s="18" t="s">
        <v>220</v>
      </c>
      <c r="BM127" s="223" t="s">
        <v>1546</v>
      </c>
    </row>
    <row r="128" s="14" customFormat="1">
      <c r="A128" s="14"/>
      <c r="B128" s="248"/>
      <c r="C128" s="249"/>
      <c r="D128" s="232" t="s">
        <v>1159</v>
      </c>
      <c r="E128" s="250" t="s">
        <v>32</v>
      </c>
      <c r="F128" s="251" t="s">
        <v>1547</v>
      </c>
      <c r="G128" s="249"/>
      <c r="H128" s="250" t="s">
        <v>32</v>
      </c>
      <c r="I128" s="252"/>
      <c r="J128" s="249"/>
      <c r="K128" s="249"/>
      <c r="L128" s="253"/>
      <c r="M128" s="254"/>
      <c r="N128" s="255"/>
      <c r="O128" s="255"/>
      <c r="P128" s="255"/>
      <c r="Q128" s="255"/>
      <c r="R128" s="255"/>
      <c r="S128" s="255"/>
      <c r="T128" s="256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7" t="s">
        <v>1159</v>
      </c>
      <c r="AU128" s="257" t="s">
        <v>86</v>
      </c>
      <c r="AV128" s="14" t="s">
        <v>84</v>
      </c>
      <c r="AW128" s="14" t="s">
        <v>39</v>
      </c>
      <c r="AX128" s="14" t="s">
        <v>77</v>
      </c>
      <c r="AY128" s="257" t="s">
        <v>162</v>
      </c>
    </row>
    <row r="129" s="13" customFormat="1">
      <c r="A129" s="13"/>
      <c r="B129" s="237"/>
      <c r="C129" s="238"/>
      <c r="D129" s="232" t="s">
        <v>1159</v>
      </c>
      <c r="E129" s="239" t="s">
        <v>32</v>
      </c>
      <c r="F129" s="240" t="s">
        <v>1548</v>
      </c>
      <c r="G129" s="238"/>
      <c r="H129" s="241">
        <v>44.520000000000003</v>
      </c>
      <c r="I129" s="242"/>
      <c r="J129" s="238"/>
      <c r="K129" s="238"/>
      <c r="L129" s="243"/>
      <c r="M129" s="244"/>
      <c r="N129" s="245"/>
      <c r="O129" s="245"/>
      <c r="P129" s="245"/>
      <c r="Q129" s="245"/>
      <c r="R129" s="245"/>
      <c r="S129" s="245"/>
      <c r="T129" s="24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7" t="s">
        <v>1159</v>
      </c>
      <c r="AU129" s="247" t="s">
        <v>86</v>
      </c>
      <c r="AV129" s="13" t="s">
        <v>86</v>
      </c>
      <c r="AW129" s="13" t="s">
        <v>39</v>
      </c>
      <c r="AX129" s="13" t="s">
        <v>77</v>
      </c>
      <c r="AY129" s="247" t="s">
        <v>162</v>
      </c>
    </row>
    <row r="130" s="13" customFormat="1">
      <c r="A130" s="13"/>
      <c r="B130" s="237"/>
      <c r="C130" s="238"/>
      <c r="D130" s="232" t="s">
        <v>1159</v>
      </c>
      <c r="E130" s="239" t="s">
        <v>32</v>
      </c>
      <c r="F130" s="240" t="s">
        <v>1549</v>
      </c>
      <c r="G130" s="238"/>
      <c r="H130" s="241">
        <v>81.599999999999994</v>
      </c>
      <c r="I130" s="242"/>
      <c r="J130" s="238"/>
      <c r="K130" s="238"/>
      <c r="L130" s="243"/>
      <c r="M130" s="244"/>
      <c r="N130" s="245"/>
      <c r="O130" s="245"/>
      <c r="P130" s="245"/>
      <c r="Q130" s="245"/>
      <c r="R130" s="245"/>
      <c r="S130" s="245"/>
      <c r="T130" s="24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7" t="s">
        <v>1159</v>
      </c>
      <c r="AU130" s="247" t="s">
        <v>86</v>
      </c>
      <c r="AV130" s="13" t="s">
        <v>86</v>
      </c>
      <c r="AW130" s="13" t="s">
        <v>39</v>
      </c>
      <c r="AX130" s="13" t="s">
        <v>77</v>
      </c>
      <c r="AY130" s="247" t="s">
        <v>162</v>
      </c>
    </row>
    <row r="131" s="15" customFormat="1">
      <c r="A131" s="15"/>
      <c r="B131" s="258"/>
      <c r="C131" s="259"/>
      <c r="D131" s="232" t="s">
        <v>1159</v>
      </c>
      <c r="E131" s="260" t="s">
        <v>32</v>
      </c>
      <c r="F131" s="261" t="s">
        <v>1203</v>
      </c>
      <c r="G131" s="259"/>
      <c r="H131" s="262">
        <v>126.12000000000001</v>
      </c>
      <c r="I131" s="263"/>
      <c r="J131" s="259"/>
      <c r="K131" s="259"/>
      <c r="L131" s="264"/>
      <c r="M131" s="265"/>
      <c r="N131" s="266"/>
      <c r="O131" s="266"/>
      <c r="P131" s="266"/>
      <c r="Q131" s="266"/>
      <c r="R131" s="266"/>
      <c r="S131" s="266"/>
      <c r="T131" s="267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8" t="s">
        <v>1159</v>
      </c>
      <c r="AU131" s="268" t="s">
        <v>86</v>
      </c>
      <c r="AV131" s="15" t="s">
        <v>179</v>
      </c>
      <c r="AW131" s="15" t="s">
        <v>39</v>
      </c>
      <c r="AX131" s="15" t="s">
        <v>84</v>
      </c>
      <c r="AY131" s="268" t="s">
        <v>162</v>
      </c>
    </row>
    <row r="132" s="2" customFormat="1" ht="16.5" customHeight="1">
      <c r="A132" s="40"/>
      <c r="B132" s="41"/>
      <c r="C132" s="269" t="s">
        <v>205</v>
      </c>
      <c r="D132" s="269" t="s">
        <v>1204</v>
      </c>
      <c r="E132" s="270" t="s">
        <v>1550</v>
      </c>
      <c r="F132" s="271" t="s">
        <v>1551</v>
      </c>
      <c r="G132" s="272" t="s">
        <v>471</v>
      </c>
      <c r="H132" s="273">
        <v>128.642</v>
      </c>
      <c r="I132" s="274"/>
      <c r="J132" s="275">
        <f>ROUND(I132*H132,2)</f>
        <v>0</v>
      </c>
      <c r="K132" s="271" t="s">
        <v>1157</v>
      </c>
      <c r="L132" s="276"/>
      <c r="M132" s="277" t="s">
        <v>32</v>
      </c>
      <c r="N132" s="278" t="s">
        <v>48</v>
      </c>
      <c r="O132" s="86"/>
      <c r="P132" s="221">
        <f>O132*H132</f>
        <v>0</v>
      </c>
      <c r="Q132" s="221">
        <v>0.01</v>
      </c>
      <c r="R132" s="221">
        <f>Q132*H132</f>
        <v>1.2864199999999999</v>
      </c>
      <c r="S132" s="221">
        <v>0</v>
      </c>
      <c r="T132" s="222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3" t="s">
        <v>274</v>
      </c>
      <c r="AT132" s="223" t="s">
        <v>1204</v>
      </c>
      <c r="AU132" s="223" t="s">
        <v>86</v>
      </c>
      <c r="AY132" s="18" t="s">
        <v>162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8" t="s">
        <v>84</v>
      </c>
      <c r="BK132" s="224">
        <f>ROUND(I132*H132,2)</f>
        <v>0</v>
      </c>
      <c r="BL132" s="18" t="s">
        <v>220</v>
      </c>
      <c r="BM132" s="223" t="s">
        <v>1552</v>
      </c>
    </row>
    <row r="133" s="13" customFormat="1">
      <c r="A133" s="13"/>
      <c r="B133" s="237"/>
      <c r="C133" s="238"/>
      <c r="D133" s="232" t="s">
        <v>1159</v>
      </c>
      <c r="E133" s="238"/>
      <c r="F133" s="240" t="s">
        <v>1553</v>
      </c>
      <c r="G133" s="238"/>
      <c r="H133" s="241">
        <v>128.642</v>
      </c>
      <c r="I133" s="242"/>
      <c r="J133" s="238"/>
      <c r="K133" s="238"/>
      <c r="L133" s="243"/>
      <c r="M133" s="244"/>
      <c r="N133" s="245"/>
      <c r="O133" s="245"/>
      <c r="P133" s="245"/>
      <c r="Q133" s="245"/>
      <c r="R133" s="245"/>
      <c r="S133" s="245"/>
      <c r="T133" s="24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7" t="s">
        <v>1159</v>
      </c>
      <c r="AU133" s="247" t="s">
        <v>86</v>
      </c>
      <c r="AV133" s="13" t="s">
        <v>86</v>
      </c>
      <c r="AW133" s="13" t="s">
        <v>4</v>
      </c>
      <c r="AX133" s="13" t="s">
        <v>84</v>
      </c>
      <c r="AY133" s="247" t="s">
        <v>162</v>
      </c>
    </row>
    <row r="134" s="2" customFormat="1" ht="16.5" customHeight="1">
      <c r="A134" s="40"/>
      <c r="B134" s="41"/>
      <c r="C134" s="269" t="s">
        <v>209</v>
      </c>
      <c r="D134" s="269" t="s">
        <v>1204</v>
      </c>
      <c r="E134" s="270" t="s">
        <v>1554</v>
      </c>
      <c r="F134" s="271" t="s">
        <v>1555</v>
      </c>
      <c r="G134" s="272" t="s">
        <v>471</v>
      </c>
      <c r="H134" s="273">
        <v>128.642</v>
      </c>
      <c r="I134" s="274"/>
      <c r="J134" s="275">
        <f>ROUND(I134*H134,2)</f>
        <v>0</v>
      </c>
      <c r="K134" s="271" t="s">
        <v>1157</v>
      </c>
      <c r="L134" s="276"/>
      <c r="M134" s="277" t="s">
        <v>32</v>
      </c>
      <c r="N134" s="278" t="s">
        <v>48</v>
      </c>
      <c r="O134" s="86"/>
      <c r="P134" s="221">
        <f>O134*H134</f>
        <v>0</v>
      </c>
      <c r="Q134" s="221">
        <v>0.0080000000000000002</v>
      </c>
      <c r="R134" s="221">
        <f>Q134*H134</f>
        <v>1.0291360000000001</v>
      </c>
      <c r="S134" s="221">
        <v>0</v>
      </c>
      <c r="T134" s="222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3" t="s">
        <v>274</v>
      </c>
      <c r="AT134" s="223" t="s">
        <v>1204</v>
      </c>
      <c r="AU134" s="223" t="s">
        <v>86</v>
      </c>
      <c r="AY134" s="18" t="s">
        <v>162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18" t="s">
        <v>84</v>
      </c>
      <c r="BK134" s="224">
        <f>ROUND(I134*H134,2)</f>
        <v>0</v>
      </c>
      <c r="BL134" s="18" t="s">
        <v>220</v>
      </c>
      <c r="BM134" s="223" t="s">
        <v>1556</v>
      </c>
    </row>
    <row r="135" s="13" customFormat="1">
      <c r="A135" s="13"/>
      <c r="B135" s="237"/>
      <c r="C135" s="238"/>
      <c r="D135" s="232" t="s">
        <v>1159</v>
      </c>
      <c r="E135" s="238"/>
      <c r="F135" s="240" t="s">
        <v>1553</v>
      </c>
      <c r="G135" s="238"/>
      <c r="H135" s="241">
        <v>128.642</v>
      </c>
      <c r="I135" s="242"/>
      <c r="J135" s="238"/>
      <c r="K135" s="238"/>
      <c r="L135" s="243"/>
      <c r="M135" s="244"/>
      <c r="N135" s="245"/>
      <c r="O135" s="245"/>
      <c r="P135" s="245"/>
      <c r="Q135" s="245"/>
      <c r="R135" s="245"/>
      <c r="S135" s="245"/>
      <c r="T135" s="24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7" t="s">
        <v>1159</v>
      </c>
      <c r="AU135" s="247" t="s">
        <v>86</v>
      </c>
      <c r="AV135" s="13" t="s">
        <v>86</v>
      </c>
      <c r="AW135" s="13" t="s">
        <v>4</v>
      </c>
      <c r="AX135" s="13" t="s">
        <v>84</v>
      </c>
      <c r="AY135" s="247" t="s">
        <v>162</v>
      </c>
    </row>
    <row r="136" s="2" customFormat="1">
      <c r="A136" s="40"/>
      <c r="B136" s="41"/>
      <c r="C136" s="212" t="s">
        <v>213</v>
      </c>
      <c r="D136" s="212" t="s">
        <v>163</v>
      </c>
      <c r="E136" s="213" t="s">
        <v>1209</v>
      </c>
      <c r="F136" s="214" t="s">
        <v>1210</v>
      </c>
      <c r="G136" s="215" t="s">
        <v>936</v>
      </c>
      <c r="H136" s="216">
        <v>2.3159999999999998</v>
      </c>
      <c r="I136" s="217"/>
      <c r="J136" s="218">
        <f>ROUND(I136*H136,2)</f>
        <v>0</v>
      </c>
      <c r="K136" s="214" t="s">
        <v>1157</v>
      </c>
      <c r="L136" s="46"/>
      <c r="M136" s="219" t="s">
        <v>32</v>
      </c>
      <c r="N136" s="220" t="s">
        <v>48</v>
      </c>
      <c r="O136" s="86"/>
      <c r="P136" s="221">
        <f>O136*H136</f>
        <v>0</v>
      </c>
      <c r="Q136" s="221">
        <v>0</v>
      </c>
      <c r="R136" s="221">
        <f>Q136*H136</f>
        <v>0</v>
      </c>
      <c r="S136" s="221">
        <v>0</v>
      </c>
      <c r="T136" s="222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3" t="s">
        <v>220</v>
      </c>
      <c r="AT136" s="223" t="s">
        <v>163</v>
      </c>
      <c r="AU136" s="223" t="s">
        <v>86</v>
      </c>
      <c r="AY136" s="18" t="s">
        <v>162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8" t="s">
        <v>84</v>
      </c>
      <c r="BK136" s="224">
        <f>ROUND(I136*H136,2)</f>
        <v>0</v>
      </c>
      <c r="BL136" s="18" t="s">
        <v>220</v>
      </c>
      <c r="BM136" s="223" t="s">
        <v>1557</v>
      </c>
    </row>
    <row r="137" s="12" customFormat="1" ht="22.8" customHeight="1">
      <c r="A137" s="12"/>
      <c r="B137" s="198"/>
      <c r="C137" s="199"/>
      <c r="D137" s="200" t="s">
        <v>76</v>
      </c>
      <c r="E137" s="225" t="s">
        <v>1218</v>
      </c>
      <c r="F137" s="225" t="s">
        <v>1219</v>
      </c>
      <c r="G137" s="199"/>
      <c r="H137" s="199"/>
      <c r="I137" s="202"/>
      <c r="J137" s="226">
        <f>BK137</f>
        <v>0</v>
      </c>
      <c r="K137" s="199"/>
      <c r="L137" s="204"/>
      <c r="M137" s="205"/>
      <c r="N137" s="206"/>
      <c r="O137" s="206"/>
      <c r="P137" s="207">
        <f>SUM(P138:P152)</f>
        <v>0</v>
      </c>
      <c r="Q137" s="206"/>
      <c r="R137" s="207">
        <f>SUM(R138:R152)</f>
        <v>4.9870684000000001</v>
      </c>
      <c r="S137" s="206"/>
      <c r="T137" s="208">
        <f>SUM(T138:T152)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9" t="s">
        <v>86</v>
      </c>
      <c r="AT137" s="210" t="s">
        <v>76</v>
      </c>
      <c r="AU137" s="210" t="s">
        <v>84</v>
      </c>
      <c r="AY137" s="209" t="s">
        <v>162</v>
      </c>
      <c r="BK137" s="211">
        <f>SUM(BK138:BK152)</f>
        <v>0</v>
      </c>
    </row>
    <row r="138" s="2" customFormat="1">
      <c r="A138" s="40"/>
      <c r="B138" s="41"/>
      <c r="C138" s="212" t="s">
        <v>8</v>
      </c>
      <c r="D138" s="212" t="s">
        <v>163</v>
      </c>
      <c r="E138" s="213" t="s">
        <v>1558</v>
      </c>
      <c r="F138" s="214" t="s">
        <v>1559</v>
      </c>
      <c r="G138" s="215" t="s">
        <v>1343</v>
      </c>
      <c r="H138" s="216">
        <v>2.1000000000000001</v>
      </c>
      <c r="I138" s="217"/>
      <c r="J138" s="218">
        <f>ROUND(I138*H138,2)</f>
        <v>0</v>
      </c>
      <c r="K138" s="214" t="s">
        <v>1157</v>
      </c>
      <c r="L138" s="46"/>
      <c r="M138" s="219" t="s">
        <v>32</v>
      </c>
      <c r="N138" s="220" t="s">
        <v>48</v>
      </c>
      <c r="O138" s="86"/>
      <c r="P138" s="221">
        <f>O138*H138</f>
        <v>0</v>
      </c>
      <c r="Q138" s="221">
        <v>0.00122</v>
      </c>
      <c r="R138" s="221">
        <f>Q138*H138</f>
        <v>0.002562</v>
      </c>
      <c r="S138" s="221">
        <v>0</v>
      </c>
      <c r="T138" s="222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3" t="s">
        <v>220</v>
      </c>
      <c r="AT138" s="223" t="s">
        <v>163</v>
      </c>
      <c r="AU138" s="223" t="s">
        <v>86</v>
      </c>
      <c r="AY138" s="18" t="s">
        <v>162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8" t="s">
        <v>84</v>
      </c>
      <c r="BK138" s="224">
        <f>ROUND(I138*H138,2)</f>
        <v>0</v>
      </c>
      <c r="BL138" s="18" t="s">
        <v>220</v>
      </c>
      <c r="BM138" s="223" t="s">
        <v>1560</v>
      </c>
    </row>
    <row r="139" s="14" customFormat="1">
      <c r="A139" s="14"/>
      <c r="B139" s="248"/>
      <c r="C139" s="249"/>
      <c r="D139" s="232" t="s">
        <v>1159</v>
      </c>
      <c r="E139" s="250" t="s">
        <v>32</v>
      </c>
      <c r="F139" s="251" t="s">
        <v>1561</v>
      </c>
      <c r="G139" s="249"/>
      <c r="H139" s="250" t="s">
        <v>32</v>
      </c>
      <c r="I139" s="252"/>
      <c r="J139" s="249"/>
      <c r="K139" s="249"/>
      <c r="L139" s="253"/>
      <c r="M139" s="254"/>
      <c r="N139" s="255"/>
      <c r="O139" s="255"/>
      <c r="P139" s="255"/>
      <c r="Q139" s="255"/>
      <c r="R139" s="255"/>
      <c r="S139" s="255"/>
      <c r="T139" s="25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7" t="s">
        <v>1159</v>
      </c>
      <c r="AU139" s="257" t="s">
        <v>86</v>
      </c>
      <c r="AV139" s="14" t="s">
        <v>84</v>
      </c>
      <c r="AW139" s="14" t="s">
        <v>39</v>
      </c>
      <c r="AX139" s="14" t="s">
        <v>77</v>
      </c>
      <c r="AY139" s="257" t="s">
        <v>162</v>
      </c>
    </row>
    <row r="140" s="13" customFormat="1">
      <c r="A140" s="13"/>
      <c r="B140" s="237"/>
      <c r="C140" s="238"/>
      <c r="D140" s="232" t="s">
        <v>1159</v>
      </c>
      <c r="E140" s="239" t="s">
        <v>32</v>
      </c>
      <c r="F140" s="240" t="s">
        <v>1562</v>
      </c>
      <c r="G140" s="238"/>
      <c r="H140" s="241">
        <v>2.1000000000000001</v>
      </c>
      <c r="I140" s="242"/>
      <c r="J140" s="238"/>
      <c r="K140" s="238"/>
      <c r="L140" s="243"/>
      <c r="M140" s="244"/>
      <c r="N140" s="245"/>
      <c r="O140" s="245"/>
      <c r="P140" s="245"/>
      <c r="Q140" s="245"/>
      <c r="R140" s="245"/>
      <c r="S140" s="245"/>
      <c r="T140" s="24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7" t="s">
        <v>1159</v>
      </c>
      <c r="AU140" s="247" t="s">
        <v>86</v>
      </c>
      <c r="AV140" s="13" t="s">
        <v>86</v>
      </c>
      <c r="AW140" s="13" t="s">
        <v>39</v>
      </c>
      <c r="AX140" s="13" t="s">
        <v>84</v>
      </c>
      <c r="AY140" s="247" t="s">
        <v>162</v>
      </c>
    </row>
    <row r="141" s="2" customFormat="1">
      <c r="A141" s="40"/>
      <c r="B141" s="41"/>
      <c r="C141" s="212" t="s">
        <v>220</v>
      </c>
      <c r="D141" s="212" t="s">
        <v>163</v>
      </c>
      <c r="E141" s="213" t="s">
        <v>1563</v>
      </c>
      <c r="F141" s="214" t="s">
        <v>1564</v>
      </c>
      <c r="G141" s="215" t="s">
        <v>1156</v>
      </c>
      <c r="H141" s="216">
        <v>2.1000000000000001</v>
      </c>
      <c r="I141" s="217"/>
      <c r="J141" s="218">
        <f>ROUND(I141*H141,2)</f>
        <v>0</v>
      </c>
      <c r="K141" s="214" t="s">
        <v>1157</v>
      </c>
      <c r="L141" s="46"/>
      <c r="M141" s="219" t="s">
        <v>32</v>
      </c>
      <c r="N141" s="220" t="s">
        <v>48</v>
      </c>
      <c r="O141" s="86"/>
      <c r="P141" s="221">
        <f>O141*H141</f>
        <v>0</v>
      </c>
      <c r="Q141" s="221">
        <v>0.0026700000000000001</v>
      </c>
      <c r="R141" s="221">
        <f>Q141*H141</f>
        <v>0.005607</v>
      </c>
      <c r="S141" s="221">
        <v>0</v>
      </c>
      <c r="T141" s="222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3" t="s">
        <v>220</v>
      </c>
      <c r="AT141" s="223" t="s">
        <v>163</v>
      </c>
      <c r="AU141" s="223" t="s">
        <v>86</v>
      </c>
      <c r="AY141" s="18" t="s">
        <v>162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8" t="s">
        <v>84</v>
      </c>
      <c r="BK141" s="224">
        <f>ROUND(I141*H141,2)</f>
        <v>0</v>
      </c>
      <c r="BL141" s="18" t="s">
        <v>220</v>
      </c>
      <c r="BM141" s="223" t="s">
        <v>1565</v>
      </c>
    </row>
    <row r="142" s="2" customFormat="1" ht="16.5" customHeight="1">
      <c r="A142" s="40"/>
      <c r="B142" s="41"/>
      <c r="C142" s="269" t="s">
        <v>222</v>
      </c>
      <c r="D142" s="269" t="s">
        <v>1204</v>
      </c>
      <c r="E142" s="270" t="s">
        <v>1566</v>
      </c>
      <c r="F142" s="271" t="s">
        <v>1567</v>
      </c>
      <c r="G142" s="272" t="s">
        <v>936</v>
      </c>
      <c r="H142" s="273">
        <v>0.35799999999999998</v>
      </c>
      <c r="I142" s="274"/>
      <c r="J142" s="275">
        <f>ROUND(I142*H142,2)</f>
        <v>0</v>
      </c>
      <c r="K142" s="271" t="s">
        <v>1157</v>
      </c>
      <c r="L142" s="276"/>
      <c r="M142" s="277" t="s">
        <v>32</v>
      </c>
      <c r="N142" s="278" t="s">
        <v>48</v>
      </c>
      <c r="O142" s="86"/>
      <c r="P142" s="221">
        <f>O142*H142</f>
        <v>0</v>
      </c>
      <c r="Q142" s="221">
        <v>1</v>
      </c>
      <c r="R142" s="221">
        <f>Q142*H142</f>
        <v>0.35799999999999998</v>
      </c>
      <c r="S142" s="221">
        <v>0</v>
      </c>
      <c r="T142" s="222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3" t="s">
        <v>274</v>
      </c>
      <c r="AT142" s="223" t="s">
        <v>1204</v>
      </c>
      <c r="AU142" s="223" t="s">
        <v>86</v>
      </c>
      <c r="AY142" s="18" t="s">
        <v>162</v>
      </c>
      <c r="BE142" s="224">
        <f>IF(N142="základní",J142,0)</f>
        <v>0</v>
      </c>
      <c r="BF142" s="224">
        <f>IF(N142="snížená",J142,0)</f>
        <v>0</v>
      </c>
      <c r="BG142" s="224">
        <f>IF(N142="zákl. přenesená",J142,0)</f>
        <v>0</v>
      </c>
      <c r="BH142" s="224">
        <f>IF(N142="sníž. přenesená",J142,0)</f>
        <v>0</v>
      </c>
      <c r="BI142" s="224">
        <f>IF(N142="nulová",J142,0)</f>
        <v>0</v>
      </c>
      <c r="BJ142" s="18" t="s">
        <v>84</v>
      </c>
      <c r="BK142" s="224">
        <f>ROUND(I142*H142,2)</f>
        <v>0</v>
      </c>
      <c r="BL142" s="18" t="s">
        <v>220</v>
      </c>
      <c r="BM142" s="223" t="s">
        <v>1568</v>
      </c>
    </row>
    <row r="143" s="13" customFormat="1">
      <c r="A143" s="13"/>
      <c r="B143" s="237"/>
      <c r="C143" s="238"/>
      <c r="D143" s="232" t="s">
        <v>1159</v>
      </c>
      <c r="E143" s="239" t="s">
        <v>32</v>
      </c>
      <c r="F143" s="240" t="s">
        <v>1569</v>
      </c>
      <c r="G143" s="238"/>
      <c r="H143" s="241">
        <v>0.35799999999999998</v>
      </c>
      <c r="I143" s="242"/>
      <c r="J143" s="238"/>
      <c r="K143" s="238"/>
      <c r="L143" s="243"/>
      <c r="M143" s="244"/>
      <c r="N143" s="245"/>
      <c r="O143" s="245"/>
      <c r="P143" s="245"/>
      <c r="Q143" s="245"/>
      <c r="R143" s="245"/>
      <c r="S143" s="245"/>
      <c r="T143" s="24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7" t="s">
        <v>1159</v>
      </c>
      <c r="AU143" s="247" t="s">
        <v>86</v>
      </c>
      <c r="AV143" s="13" t="s">
        <v>86</v>
      </c>
      <c r="AW143" s="13" t="s">
        <v>39</v>
      </c>
      <c r="AX143" s="13" t="s">
        <v>84</v>
      </c>
      <c r="AY143" s="247" t="s">
        <v>162</v>
      </c>
    </row>
    <row r="144" s="2" customFormat="1">
      <c r="A144" s="40"/>
      <c r="B144" s="41"/>
      <c r="C144" s="212" t="s">
        <v>226</v>
      </c>
      <c r="D144" s="212" t="s">
        <v>163</v>
      </c>
      <c r="E144" s="213" t="s">
        <v>1570</v>
      </c>
      <c r="F144" s="214" t="s">
        <v>1571</v>
      </c>
      <c r="G144" s="215" t="s">
        <v>471</v>
      </c>
      <c r="H144" s="216">
        <v>90.209999999999994</v>
      </c>
      <c r="I144" s="217"/>
      <c r="J144" s="218">
        <f>ROUND(I144*H144,2)</f>
        <v>0</v>
      </c>
      <c r="K144" s="214" t="s">
        <v>1157</v>
      </c>
      <c r="L144" s="46"/>
      <c r="M144" s="219" t="s">
        <v>32</v>
      </c>
      <c r="N144" s="220" t="s">
        <v>48</v>
      </c>
      <c r="O144" s="86"/>
      <c r="P144" s="221">
        <f>O144*H144</f>
        <v>0</v>
      </c>
      <c r="Q144" s="221">
        <v>0.037139999999999999</v>
      </c>
      <c r="R144" s="221">
        <f>Q144*H144</f>
        <v>3.3503993999999997</v>
      </c>
      <c r="S144" s="221">
        <v>0</v>
      </c>
      <c r="T144" s="222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3" t="s">
        <v>220</v>
      </c>
      <c r="AT144" s="223" t="s">
        <v>163</v>
      </c>
      <c r="AU144" s="223" t="s">
        <v>86</v>
      </c>
      <c r="AY144" s="18" t="s">
        <v>162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8" t="s">
        <v>84</v>
      </c>
      <c r="BK144" s="224">
        <f>ROUND(I144*H144,2)</f>
        <v>0</v>
      </c>
      <c r="BL144" s="18" t="s">
        <v>220</v>
      </c>
      <c r="BM144" s="223" t="s">
        <v>1572</v>
      </c>
    </row>
    <row r="145" s="14" customFormat="1">
      <c r="A145" s="14"/>
      <c r="B145" s="248"/>
      <c r="C145" s="249"/>
      <c r="D145" s="232" t="s">
        <v>1159</v>
      </c>
      <c r="E145" s="250" t="s">
        <v>32</v>
      </c>
      <c r="F145" s="251" t="s">
        <v>1573</v>
      </c>
      <c r="G145" s="249"/>
      <c r="H145" s="250" t="s">
        <v>32</v>
      </c>
      <c r="I145" s="252"/>
      <c r="J145" s="249"/>
      <c r="K145" s="249"/>
      <c r="L145" s="253"/>
      <c r="M145" s="254"/>
      <c r="N145" s="255"/>
      <c r="O145" s="255"/>
      <c r="P145" s="255"/>
      <c r="Q145" s="255"/>
      <c r="R145" s="255"/>
      <c r="S145" s="255"/>
      <c r="T145" s="256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7" t="s">
        <v>1159</v>
      </c>
      <c r="AU145" s="257" t="s">
        <v>86</v>
      </c>
      <c r="AV145" s="14" t="s">
        <v>84</v>
      </c>
      <c r="AW145" s="14" t="s">
        <v>39</v>
      </c>
      <c r="AX145" s="14" t="s">
        <v>77</v>
      </c>
      <c r="AY145" s="257" t="s">
        <v>162</v>
      </c>
    </row>
    <row r="146" s="13" customFormat="1">
      <c r="A146" s="13"/>
      <c r="B146" s="237"/>
      <c r="C146" s="238"/>
      <c r="D146" s="232" t="s">
        <v>1159</v>
      </c>
      <c r="E146" s="239" t="s">
        <v>32</v>
      </c>
      <c r="F146" s="240" t="s">
        <v>1574</v>
      </c>
      <c r="G146" s="238"/>
      <c r="H146" s="241">
        <v>90.209999999999994</v>
      </c>
      <c r="I146" s="242"/>
      <c r="J146" s="238"/>
      <c r="K146" s="238"/>
      <c r="L146" s="243"/>
      <c r="M146" s="244"/>
      <c r="N146" s="245"/>
      <c r="O146" s="245"/>
      <c r="P146" s="245"/>
      <c r="Q146" s="245"/>
      <c r="R146" s="245"/>
      <c r="S146" s="245"/>
      <c r="T146" s="24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7" t="s">
        <v>1159</v>
      </c>
      <c r="AU146" s="247" t="s">
        <v>86</v>
      </c>
      <c r="AV146" s="13" t="s">
        <v>86</v>
      </c>
      <c r="AW146" s="13" t="s">
        <v>39</v>
      </c>
      <c r="AX146" s="13" t="s">
        <v>84</v>
      </c>
      <c r="AY146" s="247" t="s">
        <v>162</v>
      </c>
    </row>
    <row r="147" s="2" customFormat="1">
      <c r="A147" s="40"/>
      <c r="B147" s="41"/>
      <c r="C147" s="212" t="s">
        <v>230</v>
      </c>
      <c r="D147" s="212" t="s">
        <v>163</v>
      </c>
      <c r="E147" s="213" t="s">
        <v>1575</v>
      </c>
      <c r="F147" s="214" t="s">
        <v>1576</v>
      </c>
      <c r="G147" s="215" t="s">
        <v>462</v>
      </c>
      <c r="H147" s="216">
        <v>175</v>
      </c>
      <c r="I147" s="217"/>
      <c r="J147" s="218">
        <f>ROUND(I147*H147,2)</f>
        <v>0</v>
      </c>
      <c r="K147" s="214" t="s">
        <v>1157</v>
      </c>
      <c r="L147" s="46"/>
      <c r="M147" s="219" t="s">
        <v>32</v>
      </c>
      <c r="N147" s="220" t="s">
        <v>48</v>
      </c>
      <c r="O147" s="86"/>
      <c r="P147" s="221">
        <f>O147*H147</f>
        <v>0</v>
      </c>
      <c r="Q147" s="221">
        <v>0</v>
      </c>
      <c r="R147" s="221">
        <f>Q147*H147</f>
        <v>0</v>
      </c>
      <c r="S147" s="221">
        <v>0</v>
      </c>
      <c r="T147" s="222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3" t="s">
        <v>220</v>
      </c>
      <c r="AT147" s="223" t="s">
        <v>163</v>
      </c>
      <c r="AU147" s="223" t="s">
        <v>86</v>
      </c>
      <c r="AY147" s="18" t="s">
        <v>162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8" t="s">
        <v>84</v>
      </c>
      <c r="BK147" s="224">
        <f>ROUND(I147*H147,2)</f>
        <v>0</v>
      </c>
      <c r="BL147" s="18" t="s">
        <v>220</v>
      </c>
      <c r="BM147" s="223" t="s">
        <v>1577</v>
      </c>
    </row>
    <row r="148" s="14" customFormat="1">
      <c r="A148" s="14"/>
      <c r="B148" s="248"/>
      <c r="C148" s="249"/>
      <c r="D148" s="232" t="s">
        <v>1159</v>
      </c>
      <c r="E148" s="250" t="s">
        <v>32</v>
      </c>
      <c r="F148" s="251" t="s">
        <v>1578</v>
      </c>
      <c r="G148" s="249"/>
      <c r="H148" s="250" t="s">
        <v>32</v>
      </c>
      <c r="I148" s="252"/>
      <c r="J148" s="249"/>
      <c r="K148" s="249"/>
      <c r="L148" s="253"/>
      <c r="M148" s="254"/>
      <c r="N148" s="255"/>
      <c r="O148" s="255"/>
      <c r="P148" s="255"/>
      <c r="Q148" s="255"/>
      <c r="R148" s="255"/>
      <c r="S148" s="255"/>
      <c r="T148" s="25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7" t="s">
        <v>1159</v>
      </c>
      <c r="AU148" s="257" t="s">
        <v>86</v>
      </c>
      <c r="AV148" s="14" t="s">
        <v>84</v>
      </c>
      <c r="AW148" s="14" t="s">
        <v>39</v>
      </c>
      <c r="AX148" s="14" t="s">
        <v>77</v>
      </c>
      <c r="AY148" s="257" t="s">
        <v>162</v>
      </c>
    </row>
    <row r="149" s="13" customFormat="1">
      <c r="A149" s="13"/>
      <c r="B149" s="237"/>
      <c r="C149" s="238"/>
      <c r="D149" s="232" t="s">
        <v>1159</v>
      </c>
      <c r="E149" s="239" t="s">
        <v>32</v>
      </c>
      <c r="F149" s="240" t="s">
        <v>1579</v>
      </c>
      <c r="G149" s="238"/>
      <c r="H149" s="241">
        <v>175</v>
      </c>
      <c r="I149" s="242"/>
      <c r="J149" s="238"/>
      <c r="K149" s="238"/>
      <c r="L149" s="243"/>
      <c r="M149" s="244"/>
      <c r="N149" s="245"/>
      <c r="O149" s="245"/>
      <c r="P149" s="245"/>
      <c r="Q149" s="245"/>
      <c r="R149" s="245"/>
      <c r="S149" s="245"/>
      <c r="T149" s="24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7" t="s">
        <v>1159</v>
      </c>
      <c r="AU149" s="247" t="s">
        <v>86</v>
      </c>
      <c r="AV149" s="13" t="s">
        <v>86</v>
      </c>
      <c r="AW149" s="13" t="s">
        <v>39</v>
      </c>
      <c r="AX149" s="13" t="s">
        <v>84</v>
      </c>
      <c r="AY149" s="247" t="s">
        <v>162</v>
      </c>
    </row>
    <row r="150" s="2" customFormat="1" ht="16.5" customHeight="1">
      <c r="A150" s="40"/>
      <c r="B150" s="41"/>
      <c r="C150" s="269" t="s">
        <v>233</v>
      </c>
      <c r="D150" s="269" t="s">
        <v>1204</v>
      </c>
      <c r="E150" s="270" t="s">
        <v>1580</v>
      </c>
      <c r="F150" s="271" t="s">
        <v>1581</v>
      </c>
      <c r="G150" s="272" t="s">
        <v>1343</v>
      </c>
      <c r="H150" s="273">
        <v>2.3100000000000001</v>
      </c>
      <c r="I150" s="274"/>
      <c r="J150" s="275">
        <f>ROUND(I150*H150,2)</f>
        <v>0</v>
      </c>
      <c r="K150" s="271" t="s">
        <v>1157</v>
      </c>
      <c r="L150" s="276"/>
      <c r="M150" s="277" t="s">
        <v>32</v>
      </c>
      <c r="N150" s="278" t="s">
        <v>48</v>
      </c>
      <c r="O150" s="86"/>
      <c r="P150" s="221">
        <f>O150*H150</f>
        <v>0</v>
      </c>
      <c r="Q150" s="221">
        <v>0.55000000000000004</v>
      </c>
      <c r="R150" s="221">
        <f>Q150*H150</f>
        <v>1.2705000000000002</v>
      </c>
      <c r="S150" s="221">
        <v>0</v>
      </c>
      <c r="T150" s="222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3" t="s">
        <v>274</v>
      </c>
      <c r="AT150" s="223" t="s">
        <v>1204</v>
      </c>
      <c r="AU150" s="223" t="s">
        <v>86</v>
      </c>
      <c r="AY150" s="18" t="s">
        <v>162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8" t="s">
        <v>84</v>
      </c>
      <c r="BK150" s="224">
        <f>ROUND(I150*H150,2)</f>
        <v>0</v>
      </c>
      <c r="BL150" s="18" t="s">
        <v>220</v>
      </c>
      <c r="BM150" s="223" t="s">
        <v>1582</v>
      </c>
    </row>
    <row r="151" s="13" customFormat="1">
      <c r="A151" s="13"/>
      <c r="B151" s="237"/>
      <c r="C151" s="238"/>
      <c r="D151" s="232" t="s">
        <v>1159</v>
      </c>
      <c r="E151" s="239" t="s">
        <v>32</v>
      </c>
      <c r="F151" s="240" t="s">
        <v>1583</v>
      </c>
      <c r="G151" s="238"/>
      <c r="H151" s="241">
        <v>2.3100000000000001</v>
      </c>
      <c r="I151" s="242"/>
      <c r="J151" s="238"/>
      <c r="K151" s="238"/>
      <c r="L151" s="243"/>
      <c r="M151" s="244"/>
      <c r="N151" s="245"/>
      <c r="O151" s="245"/>
      <c r="P151" s="245"/>
      <c r="Q151" s="245"/>
      <c r="R151" s="245"/>
      <c r="S151" s="245"/>
      <c r="T151" s="24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7" t="s">
        <v>1159</v>
      </c>
      <c r="AU151" s="247" t="s">
        <v>86</v>
      </c>
      <c r="AV151" s="13" t="s">
        <v>86</v>
      </c>
      <c r="AW151" s="13" t="s">
        <v>39</v>
      </c>
      <c r="AX151" s="13" t="s">
        <v>84</v>
      </c>
      <c r="AY151" s="247" t="s">
        <v>162</v>
      </c>
    </row>
    <row r="152" s="2" customFormat="1">
      <c r="A152" s="40"/>
      <c r="B152" s="41"/>
      <c r="C152" s="212" t="s">
        <v>7</v>
      </c>
      <c r="D152" s="212" t="s">
        <v>163</v>
      </c>
      <c r="E152" s="213" t="s">
        <v>1241</v>
      </c>
      <c r="F152" s="214" t="s">
        <v>1242</v>
      </c>
      <c r="G152" s="215" t="s">
        <v>936</v>
      </c>
      <c r="H152" s="216">
        <v>4.9870000000000001</v>
      </c>
      <c r="I152" s="217"/>
      <c r="J152" s="218">
        <f>ROUND(I152*H152,2)</f>
        <v>0</v>
      </c>
      <c r="K152" s="214" t="s">
        <v>1157</v>
      </c>
      <c r="L152" s="46"/>
      <c r="M152" s="219" t="s">
        <v>32</v>
      </c>
      <c r="N152" s="220" t="s">
        <v>48</v>
      </c>
      <c r="O152" s="86"/>
      <c r="P152" s="221">
        <f>O152*H152</f>
        <v>0</v>
      </c>
      <c r="Q152" s="221">
        <v>0</v>
      </c>
      <c r="R152" s="221">
        <f>Q152*H152</f>
        <v>0</v>
      </c>
      <c r="S152" s="221">
        <v>0</v>
      </c>
      <c r="T152" s="222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3" t="s">
        <v>220</v>
      </c>
      <c r="AT152" s="223" t="s">
        <v>163</v>
      </c>
      <c r="AU152" s="223" t="s">
        <v>86</v>
      </c>
      <c r="AY152" s="18" t="s">
        <v>162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8" t="s">
        <v>84</v>
      </c>
      <c r="BK152" s="224">
        <f>ROUND(I152*H152,2)</f>
        <v>0</v>
      </c>
      <c r="BL152" s="18" t="s">
        <v>220</v>
      </c>
      <c r="BM152" s="223" t="s">
        <v>1584</v>
      </c>
    </row>
    <row r="153" s="12" customFormat="1" ht="22.8" customHeight="1">
      <c r="A153" s="12"/>
      <c r="B153" s="198"/>
      <c r="C153" s="199"/>
      <c r="D153" s="200" t="s">
        <v>76</v>
      </c>
      <c r="E153" s="225" t="s">
        <v>1244</v>
      </c>
      <c r="F153" s="225" t="s">
        <v>1245</v>
      </c>
      <c r="G153" s="199"/>
      <c r="H153" s="199"/>
      <c r="I153" s="202"/>
      <c r="J153" s="226">
        <f>BK153</f>
        <v>0</v>
      </c>
      <c r="K153" s="199"/>
      <c r="L153" s="204"/>
      <c r="M153" s="205"/>
      <c r="N153" s="206"/>
      <c r="O153" s="206"/>
      <c r="P153" s="207">
        <f>SUM(P154:P159)</f>
        <v>0</v>
      </c>
      <c r="Q153" s="206"/>
      <c r="R153" s="207">
        <f>SUM(R154:R159)</f>
        <v>9.864623400000001</v>
      </c>
      <c r="S153" s="206"/>
      <c r="T153" s="208">
        <f>SUM(T154:T159)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9" t="s">
        <v>86</v>
      </c>
      <c r="AT153" s="210" t="s">
        <v>76</v>
      </c>
      <c r="AU153" s="210" t="s">
        <v>84</v>
      </c>
      <c r="AY153" s="209" t="s">
        <v>162</v>
      </c>
      <c r="BK153" s="211">
        <f>SUM(BK154:BK159)</f>
        <v>0</v>
      </c>
    </row>
    <row r="154" s="2" customFormat="1" ht="33" customHeight="1">
      <c r="A154" s="40"/>
      <c r="B154" s="41"/>
      <c r="C154" s="212" t="s">
        <v>239</v>
      </c>
      <c r="D154" s="212" t="s">
        <v>163</v>
      </c>
      <c r="E154" s="213" t="s">
        <v>1585</v>
      </c>
      <c r="F154" s="214" t="s">
        <v>1586</v>
      </c>
      <c r="G154" s="215" t="s">
        <v>471</v>
      </c>
      <c r="H154" s="216">
        <v>25</v>
      </c>
      <c r="I154" s="217"/>
      <c r="J154" s="218">
        <f>ROUND(I154*H154,2)</f>
        <v>0</v>
      </c>
      <c r="K154" s="214" t="s">
        <v>1157</v>
      </c>
      <c r="L154" s="46"/>
      <c r="M154" s="219" t="s">
        <v>32</v>
      </c>
      <c r="N154" s="220" t="s">
        <v>48</v>
      </c>
      <c r="O154" s="86"/>
      <c r="P154" s="221">
        <f>O154*H154</f>
        <v>0</v>
      </c>
      <c r="Q154" s="221">
        <v>0.022450000000000001</v>
      </c>
      <c r="R154" s="221">
        <f>Q154*H154</f>
        <v>0.56125000000000003</v>
      </c>
      <c r="S154" s="221">
        <v>0</v>
      </c>
      <c r="T154" s="222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3" t="s">
        <v>220</v>
      </c>
      <c r="AT154" s="223" t="s">
        <v>163</v>
      </c>
      <c r="AU154" s="223" t="s">
        <v>86</v>
      </c>
      <c r="AY154" s="18" t="s">
        <v>162</v>
      </c>
      <c r="BE154" s="224">
        <f>IF(N154="základní",J154,0)</f>
        <v>0</v>
      </c>
      <c r="BF154" s="224">
        <f>IF(N154="snížená",J154,0)</f>
        <v>0</v>
      </c>
      <c r="BG154" s="224">
        <f>IF(N154="zákl. přenesená",J154,0)</f>
        <v>0</v>
      </c>
      <c r="BH154" s="224">
        <f>IF(N154="sníž. přenesená",J154,0)</f>
        <v>0</v>
      </c>
      <c r="BI154" s="224">
        <f>IF(N154="nulová",J154,0)</f>
        <v>0</v>
      </c>
      <c r="BJ154" s="18" t="s">
        <v>84</v>
      </c>
      <c r="BK154" s="224">
        <f>ROUND(I154*H154,2)</f>
        <v>0</v>
      </c>
      <c r="BL154" s="18" t="s">
        <v>220</v>
      </c>
      <c r="BM154" s="223" t="s">
        <v>1587</v>
      </c>
    </row>
    <row r="155" s="13" customFormat="1">
      <c r="A155" s="13"/>
      <c r="B155" s="237"/>
      <c r="C155" s="238"/>
      <c r="D155" s="232" t="s">
        <v>1159</v>
      </c>
      <c r="E155" s="239" t="s">
        <v>32</v>
      </c>
      <c r="F155" s="240" t="s">
        <v>1588</v>
      </c>
      <c r="G155" s="238"/>
      <c r="H155" s="241">
        <v>25</v>
      </c>
      <c r="I155" s="242"/>
      <c r="J155" s="238"/>
      <c r="K155" s="238"/>
      <c r="L155" s="243"/>
      <c r="M155" s="244"/>
      <c r="N155" s="245"/>
      <c r="O155" s="245"/>
      <c r="P155" s="245"/>
      <c r="Q155" s="245"/>
      <c r="R155" s="245"/>
      <c r="S155" s="245"/>
      <c r="T155" s="24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7" t="s">
        <v>1159</v>
      </c>
      <c r="AU155" s="247" t="s">
        <v>86</v>
      </c>
      <c r="AV155" s="13" t="s">
        <v>86</v>
      </c>
      <c r="AW155" s="13" t="s">
        <v>39</v>
      </c>
      <c r="AX155" s="13" t="s">
        <v>84</v>
      </c>
      <c r="AY155" s="247" t="s">
        <v>162</v>
      </c>
    </row>
    <row r="156" s="2" customFormat="1">
      <c r="A156" s="40"/>
      <c r="B156" s="41"/>
      <c r="C156" s="212" t="s">
        <v>243</v>
      </c>
      <c r="D156" s="212" t="s">
        <v>163</v>
      </c>
      <c r="E156" s="213" t="s">
        <v>1589</v>
      </c>
      <c r="F156" s="214" t="s">
        <v>1590</v>
      </c>
      <c r="G156" s="215" t="s">
        <v>471</v>
      </c>
      <c r="H156" s="216">
        <v>143.81999999999999</v>
      </c>
      <c r="I156" s="217"/>
      <c r="J156" s="218">
        <f>ROUND(I156*H156,2)</f>
        <v>0</v>
      </c>
      <c r="K156" s="214" t="s">
        <v>1157</v>
      </c>
      <c r="L156" s="46"/>
      <c r="M156" s="219" t="s">
        <v>32</v>
      </c>
      <c r="N156" s="220" t="s">
        <v>48</v>
      </c>
      <c r="O156" s="86"/>
      <c r="P156" s="221">
        <f>O156*H156</f>
        <v>0</v>
      </c>
      <c r="Q156" s="221">
        <v>0.045990000000000003</v>
      </c>
      <c r="R156" s="221">
        <f>Q156*H156</f>
        <v>6.6142818000000005</v>
      </c>
      <c r="S156" s="221">
        <v>0</v>
      </c>
      <c r="T156" s="222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3" t="s">
        <v>220</v>
      </c>
      <c r="AT156" s="223" t="s">
        <v>163</v>
      </c>
      <c r="AU156" s="223" t="s">
        <v>86</v>
      </c>
      <c r="AY156" s="18" t="s">
        <v>162</v>
      </c>
      <c r="BE156" s="224">
        <f>IF(N156="základní",J156,0)</f>
        <v>0</v>
      </c>
      <c r="BF156" s="224">
        <f>IF(N156="snížená",J156,0)</f>
        <v>0</v>
      </c>
      <c r="BG156" s="224">
        <f>IF(N156="zákl. přenesená",J156,0)</f>
        <v>0</v>
      </c>
      <c r="BH156" s="224">
        <f>IF(N156="sníž. přenesená",J156,0)</f>
        <v>0</v>
      </c>
      <c r="BI156" s="224">
        <f>IF(N156="nulová",J156,0)</f>
        <v>0</v>
      </c>
      <c r="BJ156" s="18" t="s">
        <v>84</v>
      </c>
      <c r="BK156" s="224">
        <f>ROUND(I156*H156,2)</f>
        <v>0</v>
      </c>
      <c r="BL156" s="18" t="s">
        <v>220</v>
      </c>
      <c r="BM156" s="223" t="s">
        <v>1591</v>
      </c>
    </row>
    <row r="157" s="13" customFormat="1">
      <c r="A157" s="13"/>
      <c r="B157" s="237"/>
      <c r="C157" s="238"/>
      <c r="D157" s="232" t="s">
        <v>1159</v>
      </c>
      <c r="E157" s="239" t="s">
        <v>32</v>
      </c>
      <c r="F157" s="240" t="s">
        <v>1592</v>
      </c>
      <c r="G157" s="238"/>
      <c r="H157" s="241">
        <v>143.81999999999999</v>
      </c>
      <c r="I157" s="242"/>
      <c r="J157" s="238"/>
      <c r="K157" s="238"/>
      <c r="L157" s="243"/>
      <c r="M157" s="244"/>
      <c r="N157" s="245"/>
      <c r="O157" s="245"/>
      <c r="P157" s="245"/>
      <c r="Q157" s="245"/>
      <c r="R157" s="245"/>
      <c r="S157" s="245"/>
      <c r="T157" s="24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7" t="s">
        <v>1159</v>
      </c>
      <c r="AU157" s="247" t="s">
        <v>86</v>
      </c>
      <c r="AV157" s="13" t="s">
        <v>86</v>
      </c>
      <c r="AW157" s="13" t="s">
        <v>39</v>
      </c>
      <c r="AX157" s="13" t="s">
        <v>84</v>
      </c>
      <c r="AY157" s="247" t="s">
        <v>162</v>
      </c>
    </row>
    <row r="158" s="2" customFormat="1" ht="33" customHeight="1">
      <c r="A158" s="40"/>
      <c r="B158" s="41"/>
      <c r="C158" s="212" t="s">
        <v>245</v>
      </c>
      <c r="D158" s="212" t="s">
        <v>163</v>
      </c>
      <c r="E158" s="213" t="s">
        <v>1593</v>
      </c>
      <c r="F158" s="214" t="s">
        <v>1594</v>
      </c>
      <c r="G158" s="215" t="s">
        <v>471</v>
      </c>
      <c r="H158" s="216">
        <v>126.13</v>
      </c>
      <c r="I158" s="217"/>
      <c r="J158" s="218">
        <f>ROUND(I158*H158,2)</f>
        <v>0</v>
      </c>
      <c r="K158" s="214" t="s">
        <v>1157</v>
      </c>
      <c r="L158" s="46"/>
      <c r="M158" s="219" t="s">
        <v>32</v>
      </c>
      <c r="N158" s="220" t="s">
        <v>48</v>
      </c>
      <c r="O158" s="86"/>
      <c r="P158" s="221">
        <f>O158*H158</f>
        <v>0</v>
      </c>
      <c r="Q158" s="221">
        <v>0.021319999999999999</v>
      </c>
      <c r="R158" s="221">
        <f>Q158*H158</f>
        <v>2.6890915999999998</v>
      </c>
      <c r="S158" s="221">
        <v>0</v>
      </c>
      <c r="T158" s="222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3" t="s">
        <v>220</v>
      </c>
      <c r="AT158" s="223" t="s">
        <v>163</v>
      </c>
      <c r="AU158" s="223" t="s">
        <v>86</v>
      </c>
      <c r="AY158" s="18" t="s">
        <v>162</v>
      </c>
      <c r="BE158" s="224">
        <f>IF(N158="základní",J158,0)</f>
        <v>0</v>
      </c>
      <c r="BF158" s="224">
        <f>IF(N158="snížená",J158,0)</f>
        <v>0</v>
      </c>
      <c r="BG158" s="224">
        <f>IF(N158="zákl. přenesená",J158,0)</f>
        <v>0</v>
      </c>
      <c r="BH158" s="224">
        <f>IF(N158="sníž. přenesená",J158,0)</f>
        <v>0</v>
      </c>
      <c r="BI158" s="224">
        <f>IF(N158="nulová",J158,0)</f>
        <v>0</v>
      </c>
      <c r="BJ158" s="18" t="s">
        <v>84</v>
      </c>
      <c r="BK158" s="224">
        <f>ROUND(I158*H158,2)</f>
        <v>0</v>
      </c>
      <c r="BL158" s="18" t="s">
        <v>220</v>
      </c>
      <c r="BM158" s="223" t="s">
        <v>1595</v>
      </c>
    </row>
    <row r="159" s="2" customFormat="1">
      <c r="A159" s="40"/>
      <c r="B159" s="41"/>
      <c r="C159" s="212" t="s">
        <v>248</v>
      </c>
      <c r="D159" s="212" t="s">
        <v>163</v>
      </c>
      <c r="E159" s="213" t="s">
        <v>1272</v>
      </c>
      <c r="F159" s="214" t="s">
        <v>1273</v>
      </c>
      <c r="G159" s="215" t="s">
        <v>936</v>
      </c>
      <c r="H159" s="216">
        <v>9.8650000000000002</v>
      </c>
      <c r="I159" s="217"/>
      <c r="J159" s="218">
        <f>ROUND(I159*H159,2)</f>
        <v>0</v>
      </c>
      <c r="K159" s="214" t="s">
        <v>1157</v>
      </c>
      <c r="L159" s="46"/>
      <c r="M159" s="219" t="s">
        <v>32</v>
      </c>
      <c r="N159" s="220" t="s">
        <v>48</v>
      </c>
      <c r="O159" s="86"/>
      <c r="P159" s="221">
        <f>O159*H159</f>
        <v>0</v>
      </c>
      <c r="Q159" s="221">
        <v>0</v>
      </c>
      <c r="R159" s="221">
        <f>Q159*H159</f>
        <v>0</v>
      </c>
      <c r="S159" s="221">
        <v>0</v>
      </c>
      <c r="T159" s="222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3" t="s">
        <v>220</v>
      </c>
      <c r="AT159" s="223" t="s">
        <v>163</v>
      </c>
      <c r="AU159" s="223" t="s">
        <v>86</v>
      </c>
      <c r="AY159" s="18" t="s">
        <v>162</v>
      </c>
      <c r="BE159" s="224">
        <f>IF(N159="základní",J159,0)</f>
        <v>0</v>
      </c>
      <c r="BF159" s="224">
        <f>IF(N159="snížená",J159,0)</f>
        <v>0</v>
      </c>
      <c r="BG159" s="224">
        <f>IF(N159="zákl. přenesená",J159,0)</f>
        <v>0</v>
      </c>
      <c r="BH159" s="224">
        <f>IF(N159="sníž. přenesená",J159,0)</f>
        <v>0</v>
      </c>
      <c r="BI159" s="224">
        <f>IF(N159="nulová",J159,0)</f>
        <v>0</v>
      </c>
      <c r="BJ159" s="18" t="s">
        <v>84</v>
      </c>
      <c r="BK159" s="224">
        <f>ROUND(I159*H159,2)</f>
        <v>0</v>
      </c>
      <c r="BL159" s="18" t="s">
        <v>220</v>
      </c>
      <c r="BM159" s="223" t="s">
        <v>1596</v>
      </c>
    </row>
    <row r="160" s="12" customFormat="1" ht="22.8" customHeight="1">
      <c r="A160" s="12"/>
      <c r="B160" s="198"/>
      <c r="C160" s="199"/>
      <c r="D160" s="200" t="s">
        <v>76</v>
      </c>
      <c r="E160" s="225" t="s">
        <v>1433</v>
      </c>
      <c r="F160" s="225" t="s">
        <v>1434</v>
      </c>
      <c r="G160" s="199"/>
      <c r="H160" s="199"/>
      <c r="I160" s="202"/>
      <c r="J160" s="226">
        <f>BK160</f>
        <v>0</v>
      </c>
      <c r="K160" s="199"/>
      <c r="L160" s="204"/>
      <c r="M160" s="205"/>
      <c r="N160" s="206"/>
      <c r="O160" s="206"/>
      <c r="P160" s="207">
        <f>SUM(P161:P169)</f>
        <v>0</v>
      </c>
      <c r="Q160" s="206"/>
      <c r="R160" s="207">
        <f>SUM(R161:R169)</f>
        <v>0.18006000000000003</v>
      </c>
      <c r="S160" s="206"/>
      <c r="T160" s="208">
        <f>SUM(T161:T169)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9" t="s">
        <v>86</v>
      </c>
      <c r="AT160" s="210" t="s">
        <v>76</v>
      </c>
      <c r="AU160" s="210" t="s">
        <v>84</v>
      </c>
      <c r="AY160" s="209" t="s">
        <v>162</v>
      </c>
      <c r="BK160" s="211">
        <f>SUM(BK161:BK169)</f>
        <v>0</v>
      </c>
    </row>
    <row r="161" s="2" customFormat="1">
      <c r="A161" s="40"/>
      <c r="B161" s="41"/>
      <c r="C161" s="212" t="s">
        <v>250</v>
      </c>
      <c r="D161" s="212" t="s">
        <v>163</v>
      </c>
      <c r="E161" s="213" t="s">
        <v>1476</v>
      </c>
      <c r="F161" s="214" t="s">
        <v>1477</v>
      </c>
      <c r="G161" s="215" t="s">
        <v>1156</v>
      </c>
      <c r="H161" s="216">
        <v>2</v>
      </c>
      <c r="I161" s="217"/>
      <c r="J161" s="218">
        <f>ROUND(I161*H161,2)</f>
        <v>0</v>
      </c>
      <c r="K161" s="214" t="s">
        <v>1157</v>
      </c>
      <c r="L161" s="46"/>
      <c r="M161" s="219" t="s">
        <v>32</v>
      </c>
      <c r="N161" s="220" t="s">
        <v>48</v>
      </c>
      <c r="O161" s="86"/>
      <c r="P161" s="221">
        <f>O161*H161</f>
        <v>0</v>
      </c>
      <c r="Q161" s="221">
        <v>0</v>
      </c>
      <c r="R161" s="221">
        <f>Q161*H161</f>
        <v>0</v>
      </c>
      <c r="S161" s="221">
        <v>0</v>
      </c>
      <c r="T161" s="222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3" t="s">
        <v>220</v>
      </c>
      <c r="AT161" s="223" t="s">
        <v>163</v>
      </c>
      <c r="AU161" s="223" t="s">
        <v>86</v>
      </c>
      <c r="AY161" s="18" t="s">
        <v>162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8" t="s">
        <v>84</v>
      </c>
      <c r="BK161" s="224">
        <f>ROUND(I161*H161,2)</f>
        <v>0</v>
      </c>
      <c r="BL161" s="18" t="s">
        <v>220</v>
      </c>
      <c r="BM161" s="223" t="s">
        <v>1597</v>
      </c>
    </row>
    <row r="162" s="2" customFormat="1" ht="16.5" customHeight="1">
      <c r="A162" s="40"/>
      <c r="B162" s="41"/>
      <c r="C162" s="269" t="s">
        <v>253</v>
      </c>
      <c r="D162" s="269" t="s">
        <v>1204</v>
      </c>
      <c r="E162" s="270" t="s">
        <v>1598</v>
      </c>
      <c r="F162" s="271" t="s">
        <v>1599</v>
      </c>
      <c r="G162" s="272" t="s">
        <v>1156</v>
      </c>
      <c r="H162" s="273">
        <v>2</v>
      </c>
      <c r="I162" s="274"/>
      <c r="J162" s="275">
        <f>ROUND(I162*H162,2)</f>
        <v>0</v>
      </c>
      <c r="K162" s="271" t="s">
        <v>1157</v>
      </c>
      <c r="L162" s="276"/>
      <c r="M162" s="277" t="s">
        <v>32</v>
      </c>
      <c r="N162" s="278" t="s">
        <v>48</v>
      </c>
      <c r="O162" s="86"/>
      <c r="P162" s="221">
        <f>O162*H162</f>
        <v>0</v>
      </c>
      <c r="Q162" s="221">
        <v>0.084000000000000005</v>
      </c>
      <c r="R162" s="221">
        <f>Q162*H162</f>
        <v>0.16800000000000001</v>
      </c>
      <c r="S162" s="221">
        <v>0</v>
      </c>
      <c r="T162" s="222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3" t="s">
        <v>274</v>
      </c>
      <c r="AT162" s="223" t="s">
        <v>1204</v>
      </c>
      <c r="AU162" s="223" t="s">
        <v>86</v>
      </c>
      <c r="AY162" s="18" t="s">
        <v>162</v>
      </c>
      <c r="BE162" s="224">
        <f>IF(N162="základní",J162,0)</f>
        <v>0</v>
      </c>
      <c r="BF162" s="224">
        <f>IF(N162="snížená",J162,0)</f>
        <v>0</v>
      </c>
      <c r="BG162" s="224">
        <f>IF(N162="zákl. přenesená",J162,0)</f>
        <v>0</v>
      </c>
      <c r="BH162" s="224">
        <f>IF(N162="sníž. přenesená",J162,0)</f>
        <v>0</v>
      </c>
      <c r="BI162" s="224">
        <f>IF(N162="nulová",J162,0)</f>
        <v>0</v>
      </c>
      <c r="BJ162" s="18" t="s">
        <v>84</v>
      </c>
      <c r="BK162" s="224">
        <f>ROUND(I162*H162,2)</f>
        <v>0</v>
      </c>
      <c r="BL162" s="18" t="s">
        <v>220</v>
      </c>
      <c r="BM162" s="223" t="s">
        <v>1600</v>
      </c>
    </row>
    <row r="163" s="2" customFormat="1">
      <c r="A163" s="40"/>
      <c r="B163" s="41"/>
      <c r="C163" s="42"/>
      <c r="D163" s="232" t="s">
        <v>744</v>
      </c>
      <c r="E163" s="42"/>
      <c r="F163" s="233" t="s">
        <v>1601</v>
      </c>
      <c r="G163" s="42"/>
      <c r="H163" s="42"/>
      <c r="I163" s="234"/>
      <c r="J163" s="42"/>
      <c r="K163" s="42"/>
      <c r="L163" s="46"/>
      <c r="M163" s="235"/>
      <c r="N163" s="236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8" t="s">
        <v>744</v>
      </c>
      <c r="AU163" s="18" t="s">
        <v>86</v>
      </c>
    </row>
    <row r="164" s="2" customFormat="1" ht="16.5" customHeight="1">
      <c r="A164" s="40"/>
      <c r="B164" s="41"/>
      <c r="C164" s="212" t="s">
        <v>259</v>
      </c>
      <c r="D164" s="212" t="s">
        <v>163</v>
      </c>
      <c r="E164" s="213" t="s">
        <v>1602</v>
      </c>
      <c r="F164" s="214" t="s">
        <v>1603</v>
      </c>
      <c r="G164" s="215" t="s">
        <v>1156</v>
      </c>
      <c r="H164" s="216">
        <v>3</v>
      </c>
      <c r="I164" s="217"/>
      <c r="J164" s="218">
        <f>ROUND(I164*H164,2)</f>
        <v>0</v>
      </c>
      <c r="K164" s="214" t="s">
        <v>1157</v>
      </c>
      <c r="L164" s="46"/>
      <c r="M164" s="219" t="s">
        <v>32</v>
      </c>
      <c r="N164" s="220" t="s">
        <v>48</v>
      </c>
      <c r="O164" s="86"/>
      <c r="P164" s="221">
        <f>O164*H164</f>
        <v>0</v>
      </c>
      <c r="Q164" s="221">
        <v>0</v>
      </c>
      <c r="R164" s="221">
        <f>Q164*H164</f>
        <v>0</v>
      </c>
      <c r="S164" s="221">
        <v>0</v>
      </c>
      <c r="T164" s="222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3" t="s">
        <v>220</v>
      </c>
      <c r="AT164" s="223" t="s">
        <v>163</v>
      </c>
      <c r="AU164" s="223" t="s">
        <v>86</v>
      </c>
      <c r="AY164" s="18" t="s">
        <v>162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18" t="s">
        <v>84</v>
      </c>
      <c r="BK164" s="224">
        <f>ROUND(I164*H164,2)</f>
        <v>0</v>
      </c>
      <c r="BL164" s="18" t="s">
        <v>220</v>
      </c>
      <c r="BM164" s="223" t="s">
        <v>1604</v>
      </c>
    </row>
    <row r="165" s="2" customFormat="1" ht="16.5" customHeight="1">
      <c r="A165" s="40"/>
      <c r="B165" s="41"/>
      <c r="C165" s="269" t="s">
        <v>263</v>
      </c>
      <c r="D165" s="269" t="s">
        <v>1204</v>
      </c>
      <c r="E165" s="270" t="s">
        <v>1605</v>
      </c>
      <c r="F165" s="271" t="s">
        <v>1606</v>
      </c>
      <c r="G165" s="272" t="s">
        <v>1156</v>
      </c>
      <c r="H165" s="273">
        <v>3</v>
      </c>
      <c r="I165" s="274"/>
      <c r="J165" s="275">
        <f>ROUND(I165*H165,2)</f>
        <v>0</v>
      </c>
      <c r="K165" s="271" t="s">
        <v>1157</v>
      </c>
      <c r="L165" s="276"/>
      <c r="M165" s="277" t="s">
        <v>32</v>
      </c>
      <c r="N165" s="278" t="s">
        <v>48</v>
      </c>
      <c r="O165" s="86"/>
      <c r="P165" s="221">
        <f>O165*H165</f>
        <v>0</v>
      </c>
      <c r="Q165" s="221">
        <v>0.0023999999999999998</v>
      </c>
      <c r="R165" s="221">
        <f>Q165*H165</f>
        <v>0.0071999999999999998</v>
      </c>
      <c r="S165" s="221">
        <v>0</v>
      </c>
      <c r="T165" s="222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3" t="s">
        <v>274</v>
      </c>
      <c r="AT165" s="223" t="s">
        <v>1204</v>
      </c>
      <c r="AU165" s="223" t="s">
        <v>86</v>
      </c>
      <c r="AY165" s="18" t="s">
        <v>162</v>
      </c>
      <c r="BE165" s="224">
        <f>IF(N165="základní",J165,0)</f>
        <v>0</v>
      </c>
      <c r="BF165" s="224">
        <f>IF(N165="snížená",J165,0)</f>
        <v>0</v>
      </c>
      <c r="BG165" s="224">
        <f>IF(N165="zákl. přenesená",J165,0)</f>
        <v>0</v>
      </c>
      <c r="BH165" s="224">
        <f>IF(N165="sníž. přenesená",J165,0)</f>
        <v>0</v>
      </c>
      <c r="BI165" s="224">
        <f>IF(N165="nulová",J165,0)</f>
        <v>0</v>
      </c>
      <c r="BJ165" s="18" t="s">
        <v>84</v>
      </c>
      <c r="BK165" s="224">
        <f>ROUND(I165*H165,2)</f>
        <v>0</v>
      </c>
      <c r="BL165" s="18" t="s">
        <v>220</v>
      </c>
      <c r="BM165" s="223" t="s">
        <v>1607</v>
      </c>
    </row>
    <row r="166" s="2" customFormat="1" ht="16.5" customHeight="1">
      <c r="A166" s="40"/>
      <c r="B166" s="41"/>
      <c r="C166" s="212" t="s">
        <v>266</v>
      </c>
      <c r="D166" s="212" t="s">
        <v>163</v>
      </c>
      <c r="E166" s="213" t="s">
        <v>1608</v>
      </c>
      <c r="F166" s="214" t="s">
        <v>1609</v>
      </c>
      <c r="G166" s="215" t="s">
        <v>1156</v>
      </c>
      <c r="H166" s="216">
        <v>3</v>
      </c>
      <c r="I166" s="217"/>
      <c r="J166" s="218">
        <f>ROUND(I166*H166,2)</f>
        <v>0</v>
      </c>
      <c r="K166" s="214" t="s">
        <v>1157</v>
      </c>
      <c r="L166" s="46"/>
      <c r="M166" s="219" t="s">
        <v>32</v>
      </c>
      <c r="N166" s="220" t="s">
        <v>48</v>
      </c>
      <c r="O166" s="86"/>
      <c r="P166" s="221">
        <f>O166*H166</f>
        <v>0</v>
      </c>
      <c r="Q166" s="221">
        <v>0</v>
      </c>
      <c r="R166" s="221">
        <f>Q166*H166</f>
        <v>0</v>
      </c>
      <c r="S166" s="221">
        <v>0</v>
      </c>
      <c r="T166" s="222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3" t="s">
        <v>220</v>
      </c>
      <c r="AT166" s="223" t="s">
        <v>163</v>
      </c>
      <c r="AU166" s="223" t="s">
        <v>86</v>
      </c>
      <c r="AY166" s="18" t="s">
        <v>162</v>
      </c>
      <c r="BE166" s="224">
        <f>IF(N166="základní",J166,0)</f>
        <v>0</v>
      </c>
      <c r="BF166" s="224">
        <f>IF(N166="snížená",J166,0)</f>
        <v>0</v>
      </c>
      <c r="BG166" s="224">
        <f>IF(N166="zákl. přenesená",J166,0)</f>
        <v>0</v>
      </c>
      <c r="BH166" s="224">
        <f>IF(N166="sníž. přenesená",J166,0)</f>
        <v>0</v>
      </c>
      <c r="BI166" s="224">
        <f>IF(N166="nulová",J166,0)</f>
        <v>0</v>
      </c>
      <c r="BJ166" s="18" t="s">
        <v>84</v>
      </c>
      <c r="BK166" s="224">
        <f>ROUND(I166*H166,2)</f>
        <v>0</v>
      </c>
      <c r="BL166" s="18" t="s">
        <v>220</v>
      </c>
      <c r="BM166" s="223" t="s">
        <v>1610</v>
      </c>
    </row>
    <row r="167" s="2" customFormat="1" ht="16.5" customHeight="1">
      <c r="A167" s="40"/>
      <c r="B167" s="41"/>
      <c r="C167" s="269" t="s">
        <v>269</v>
      </c>
      <c r="D167" s="269" t="s">
        <v>1204</v>
      </c>
      <c r="E167" s="270" t="s">
        <v>1471</v>
      </c>
      <c r="F167" s="271" t="s">
        <v>1472</v>
      </c>
      <c r="G167" s="272" t="s">
        <v>1473</v>
      </c>
      <c r="H167" s="273">
        <v>3</v>
      </c>
      <c r="I167" s="274"/>
      <c r="J167" s="275">
        <f>ROUND(I167*H167,2)</f>
        <v>0</v>
      </c>
      <c r="K167" s="271" t="s">
        <v>1157</v>
      </c>
      <c r="L167" s="276"/>
      <c r="M167" s="277" t="s">
        <v>32</v>
      </c>
      <c r="N167" s="278" t="s">
        <v>48</v>
      </c>
      <c r="O167" s="86"/>
      <c r="P167" s="221">
        <f>O167*H167</f>
        <v>0</v>
      </c>
      <c r="Q167" s="221">
        <v>0.00042000000000000002</v>
      </c>
      <c r="R167" s="221">
        <f>Q167*H167</f>
        <v>0.0012600000000000001</v>
      </c>
      <c r="S167" s="221">
        <v>0</v>
      </c>
      <c r="T167" s="222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23" t="s">
        <v>274</v>
      </c>
      <c r="AT167" s="223" t="s">
        <v>1204</v>
      </c>
      <c r="AU167" s="223" t="s">
        <v>86</v>
      </c>
      <c r="AY167" s="18" t="s">
        <v>162</v>
      </c>
      <c r="BE167" s="224">
        <f>IF(N167="základní",J167,0)</f>
        <v>0</v>
      </c>
      <c r="BF167" s="224">
        <f>IF(N167="snížená",J167,0)</f>
        <v>0</v>
      </c>
      <c r="BG167" s="224">
        <f>IF(N167="zákl. přenesená",J167,0)</f>
        <v>0</v>
      </c>
      <c r="BH167" s="224">
        <f>IF(N167="sníž. přenesená",J167,0)</f>
        <v>0</v>
      </c>
      <c r="BI167" s="224">
        <f>IF(N167="nulová",J167,0)</f>
        <v>0</v>
      </c>
      <c r="BJ167" s="18" t="s">
        <v>84</v>
      </c>
      <c r="BK167" s="224">
        <f>ROUND(I167*H167,2)</f>
        <v>0</v>
      </c>
      <c r="BL167" s="18" t="s">
        <v>220</v>
      </c>
      <c r="BM167" s="223" t="s">
        <v>1611</v>
      </c>
    </row>
    <row r="168" s="2" customFormat="1" ht="16.5" customHeight="1">
      <c r="A168" s="40"/>
      <c r="B168" s="41"/>
      <c r="C168" s="269" t="s">
        <v>274</v>
      </c>
      <c r="D168" s="269" t="s">
        <v>1204</v>
      </c>
      <c r="E168" s="270" t="s">
        <v>1612</v>
      </c>
      <c r="F168" s="271" t="s">
        <v>1613</v>
      </c>
      <c r="G168" s="272" t="s">
        <v>1156</v>
      </c>
      <c r="H168" s="273">
        <v>3</v>
      </c>
      <c r="I168" s="274"/>
      <c r="J168" s="275">
        <f>ROUND(I168*H168,2)</f>
        <v>0</v>
      </c>
      <c r="K168" s="271" t="s">
        <v>1157</v>
      </c>
      <c r="L168" s="276"/>
      <c r="M168" s="277" t="s">
        <v>32</v>
      </c>
      <c r="N168" s="278" t="s">
        <v>48</v>
      </c>
      <c r="O168" s="86"/>
      <c r="P168" s="221">
        <f>O168*H168</f>
        <v>0</v>
      </c>
      <c r="Q168" s="221">
        <v>0.0011999999999999999</v>
      </c>
      <c r="R168" s="221">
        <f>Q168*H168</f>
        <v>0.0035999999999999999</v>
      </c>
      <c r="S168" s="221">
        <v>0</v>
      </c>
      <c r="T168" s="222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3" t="s">
        <v>274</v>
      </c>
      <c r="AT168" s="223" t="s">
        <v>1204</v>
      </c>
      <c r="AU168" s="223" t="s">
        <v>86</v>
      </c>
      <c r="AY168" s="18" t="s">
        <v>162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8" t="s">
        <v>84</v>
      </c>
      <c r="BK168" s="224">
        <f>ROUND(I168*H168,2)</f>
        <v>0</v>
      </c>
      <c r="BL168" s="18" t="s">
        <v>220</v>
      </c>
      <c r="BM168" s="223" t="s">
        <v>1614</v>
      </c>
    </row>
    <row r="169" s="2" customFormat="1">
      <c r="A169" s="40"/>
      <c r="B169" s="41"/>
      <c r="C169" s="212" t="s">
        <v>278</v>
      </c>
      <c r="D169" s="212" t="s">
        <v>163</v>
      </c>
      <c r="E169" s="213" t="s">
        <v>1490</v>
      </c>
      <c r="F169" s="214" t="s">
        <v>1491</v>
      </c>
      <c r="G169" s="215" t="s">
        <v>936</v>
      </c>
      <c r="H169" s="216">
        <v>0.17999999999999999</v>
      </c>
      <c r="I169" s="217"/>
      <c r="J169" s="218">
        <f>ROUND(I169*H169,2)</f>
        <v>0</v>
      </c>
      <c r="K169" s="214" t="s">
        <v>1157</v>
      </c>
      <c r="L169" s="46"/>
      <c r="M169" s="219" t="s">
        <v>32</v>
      </c>
      <c r="N169" s="220" t="s">
        <v>48</v>
      </c>
      <c r="O169" s="86"/>
      <c r="P169" s="221">
        <f>O169*H169</f>
        <v>0</v>
      </c>
      <c r="Q169" s="221">
        <v>0</v>
      </c>
      <c r="R169" s="221">
        <f>Q169*H169</f>
        <v>0</v>
      </c>
      <c r="S169" s="221">
        <v>0</v>
      </c>
      <c r="T169" s="222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3" t="s">
        <v>220</v>
      </c>
      <c r="AT169" s="223" t="s">
        <v>163</v>
      </c>
      <c r="AU169" s="223" t="s">
        <v>86</v>
      </c>
      <c r="AY169" s="18" t="s">
        <v>162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18" t="s">
        <v>84</v>
      </c>
      <c r="BK169" s="224">
        <f>ROUND(I169*H169,2)</f>
        <v>0</v>
      </c>
      <c r="BL169" s="18" t="s">
        <v>220</v>
      </c>
      <c r="BM169" s="223" t="s">
        <v>1615</v>
      </c>
    </row>
    <row r="170" s="12" customFormat="1" ht="22.8" customHeight="1">
      <c r="A170" s="12"/>
      <c r="B170" s="198"/>
      <c r="C170" s="199"/>
      <c r="D170" s="200" t="s">
        <v>76</v>
      </c>
      <c r="E170" s="225" t="s">
        <v>1616</v>
      </c>
      <c r="F170" s="225" t="s">
        <v>1617</v>
      </c>
      <c r="G170" s="199"/>
      <c r="H170" s="199"/>
      <c r="I170" s="202"/>
      <c r="J170" s="226">
        <f>BK170</f>
        <v>0</v>
      </c>
      <c r="K170" s="199"/>
      <c r="L170" s="204"/>
      <c r="M170" s="205"/>
      <c r="N170" s="206"/>
      <c r="O170" s="206"/>
      <c r="P170" s="207">
        <f>SUM(P171:P190)</f>
        <v>0</v>
      </c>
      <c r="Q170" s="206"/>
      <c r="R170" s="207">
        <f>SUM(R171:R190)</f>
        <v>1.3679768500000002</v>
      </c>
      <c r="S170" s="206"/>
      <c r="T170" s="208">
        <f>SUM(T171:T190)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9" t="s">
        <v>86</v>
      </c>
      <c r="AT170" s="210" t="s">
        <v>76</v>
      </c>
      <c r="AU170" s="210" t="s">
        <v>84</v>
      </c>
      <c r="AY170" s="209" t="s">
        <v>162</v>
      </c>
      <c r="BK170" s="211">
        <f>SUM(BK171:BK190)</f>
        <v>0</v>
      </c>
    </row>
    <row r="171" s="2" customFormat="1" ht="16.5" customHeight="1">
      <c r="A171" s="40"/>
      <c r="B171" s="41"/>
      <c r="C171" s="212" t="s">
        <v>281</v>
      </c>
      <c r="D171" s="212" t="s">
        <v>163</v>
      </c>
      <c r="E171" s="213" t="s">
        <v>1618</v>
      </c>
      <c r="F171" s="214" t="s">
        <v>1619</v>
      </c>
      <c r="G171" s="215" t="s">
        <v>1620</v>
      </c>
      <c r="H171" s="216">
        <v>124.8</v>
      </c>
      <c r="I171" s="217"/>
      <c r="J171" s="218">
        <f>ROUND(I171*H171,2)</f>
        <v>0</v>
      </c>
      <c r="K171" s="214" t="s">
        <v>1157</v>
      </c>
      <c r="L171" s="46"/>
      <c r="M171" s="219" t="s">
        <v>32</v>
      </c>
      <c r="N171" s="220" t="s">
        <v>48</v>
      </c>
      <c r="O171" s="86"/>
      <c r="P171" s="221">
        <f>O171*H171</f>
        <v>0</v>
      </c>
      <c r="Q171" s="221">
        <v>6.9999999999999994E-05</v>
      </c>
      <c r="R171" s="221">
        <f>Q171*H171</f>
        <v>0.008735999999999999</v>
      </c>
      <c r="S171" s="221">
        <v>0</v>
      </c>
      <c r="T171" s="222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3" t="s">
        <v>220</v>
      </c>
      <c r="AT171" s="223" t="s">
        <v>163</v>
      </c>
      <c r="AU171" s="223" t="s">
        <v>86</v>
      </c>
      <c r="AY171" s="18" t="s">
        <v>162</v>
      </c>
      <c r="BE171" s="224">
        <f>IF(N171="základní",J171,0)</f>
        <v>0</v>
      </c>
      <c r="BF171" s="224">
        <f>IF(N171="snížená",J171,0)</f>
        <v>0</v>
      </c>
      <c r="BG171" s="224">
        <f>IF(N171="zákl. přenesená",J171,0)</f>
        <v>0</v>
      </c>
      <c r="BH171" s="224">
        <f>IF(N171="sníž. přenesená",J171,0)</f>
        <v>0</v>
      </c>
      <c r="BI171" s="224">
        <f>IF(N171="nulová",J171,0)</f>
        <v>0</v>
      </c>
      <c r="BJ171" s="18" t="s">
        <v>84</v>
      </c>
      <c r="BK171" s="224">
        <f>ROUND(I171*H171,2)</f>
        <v>0</v>
      </c>
      <c r="BL171" s="18" t="s">
        <v>220</v>
      </c>
      <c r="BM171" s="223" t="s">
        <v>1621</v>
      </c>
    </row>
    <row r="172" s="13" customFormat="1">
      <c r="A172" s="13"/>
      <c r="B172" s="237"/>
      <c r="C172" s="238"/>
      <c r="D172" s="232" t="s">
        <v>1159</v>
      </c>
      <c r="E172" s="239" t="s">
        <v>32</v>
      </c>
      <c r="F172" s="240" t="s">
        <v>1622</v>
      </c>
      <c r="G172" s="238"/>
      <c r="H172" s="241">
        <v>124.8</v>
      </c>
      <c r="I172" s="242"/>
      <c r="J172" s="238"/>
      <c r="K172" s="238"/>
      <c r="L172" s="243"/>
      <c r="M172" s="244"/>
      <c r="N172" s="245"/>
      <c r="O172" s="245"/>
      <c r="P172" s="245"/>
      <c r="Q172" s="245"/>
      <c r="R172" s="245"/>
      <c r="S172" s="245"/>
      <c r="T172" s="24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7" t="s">
        <v>1159</v>
      </c>
      <c r="AU172" s="247" t="s">
        <v>86</v>
      </c>
      <c r="AV172" s="13" t="s">
        <v>86</v>
      </c>
      <c r="AW172" s="13" t="s">
        <v>39</v>
      </c>
      <c r="AX172" s="13" t="s">
        <v>84</v>
      </c>
      <c r="AY172" s="247" t="s">
        <v>162</v>
      </c>
    </row>
    <row r="173" s="2" customFormat="1" ht="16.5" customHeight="1">
      <c r="A173" s="40"/>
      <c r="B173" s="41"/>
      <c r="C173" s="269" t="s">
        <v>287</v>
      </c>
      <c r="D173" s="269" t="s">
        <v>1204</v>
      </c>
      <c r="E173" s="270" t="s">
        <v>1623</v>
      </c>
      <c r="F173" s="271" t="s">
        <v>1624</v>
      </c>
      <c r="G173" s="272" t="s">
        <v>166</v>
      </c>
      <c r="H173" s="273">
        <v>312</v>
      </c>
      <c r="I173" s="274"/>
      <c r="J173" s="275">
        <f>ROUND(I173*H173,2)</f>
        <v>0</v>
      </c>
      <c r="K173" s="271" t="s">
        <v>32</v>
      </c>
      <c r="L173" s="276"/>
      <c r="M173" s="277" t="s">
        <v>32</v>
      </c>
      <c r="N173" s="278" t="s">
        <v>48</v>
      </c>
      <c r="O173" s="86"/>
      <c r="P173" s="221">
        <f>O173*H173</f>
        <v>0</v>
      </c>
      <c r="Q173" s="221">
        <v>0.0040000000000000001</v>
      </c>
      <c r="R173" s="221">
        <f>Q173*H173</f>
        <v>1.248</v>
      </c>
      <c r="S173" s="221">
        <v>0</v>
      </c>
      <c r="T173" s="222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3" t="s">
        <v>274</v>
      </c>
      <c r="AT173" s="223" t="s">
        <v>1204</v>
      </c>
      <c r="AU173" s="223" t="s">
        <v>86</v>
      </c>
      <c r="AY173" s="18" t="s">
        <v>162</v>
      </c>
      <c r="BE173" s="224">
        <f>IF(N173="základní",J173,0)</f>
        <v>0</v>
      </c>
      <c r="BF173" s="224">
        <f>IF(N173="snížená",J173,0)</f>
        <v>0</v>
      </c>
      <c r="BG173" s="224">
        <f>IF(N173="zákl. přenesená",J173,0)</f>
        <v>0</v>
      </c>
      <c r="BH173" s="224">
        <f>IF(N173="sníž. přenesená",J173,0)</f>
        <v>0</v>
      </c>
      <c r="BI173" s="224">
        <f>IF(N173="nulová",J173,0)</f>
        <v>0</v>
      </c>
      <c r="BJ173" s="18" t="s">
        <v>84</v>
      </c>
      <c r="BK173" s="224">
        <f>ROUND(I173*H173,2)</f>
        <v>0</v>
      </c>
      <c r="BL173" s="18" t="s">
        <v>220</v>
      </c>
      <c r="BM173" s="223" t="s">
        <v>1625</v>
      </c>
    </row>
    <row r="174" s="13" customFormat="1">
      <c r="A174" s="13"/>
      <c r="B174" s="237"/>
      <c r="C174" s="238"/>
      <c r="D174" s="232" t="s">
        <v>1159</v>
      </c>
      <c r="E174" s="239" t="s">
        <v>32</v>
      </c>
      <c r="F174" s="240" t="s">
        <v>1626</v>
      </c>
      <c r="G174" s="238"/>
      <c r="H174" s="241">
        <v>312</v>
      </c>
      <c r="I174" s="242"/>
      <c r="J174" s="238"/>
      <c r="K174" s="238"/>
      <c r="L174" s="243"/>
      <c r="M174" s="244"/>
      <c r="N174" s="245"/>
      <c r="O174" s="245"/>
      <c r="P174" s="245"/>
      <c r="Q174" s="245"/>
      <c r="R174" s="245"/>
      <c r="S174" s="245"/>
      <c r="T174" s="24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7" t="s">
        <v>1159</v>
      </c>
      <c r="AU174" s="247" t="s">
        <v>86</v>
      </c>
      <c r="AV174" s="13" t="s">
        <v>86</v>
      </c>
      <c r="AW174" s="13" t="s">
        <v>39</v>
      </c>
      <c r="AX174" s="13" t="s">
        <v>84</v>
      </c>
      <c r="AY174" s="247" t="s">
        <v>162</v>
      </c>
    </row>
    <row r="175" s="2" customFormat="1" ht="16.5" customHeight="1">
      <c r="A175" s="40"/>
      <c r="B175" s="41"/>
      <c r="C175" s="212" t="s">
        <v>291</v>
      </c>
      <c r="D175" s="212" t="s">
        <v>163</v>
      </c>
      <c r="E175" s="213" t="s">
        <v>1618</v>
      </c>
      <c r="F175" s="214" t="s">
        <v>1619</v>
      </c>
      <c r="G175" s="215" t="s">
        <v>1620</v>
      </c>
      <c r="H175" s="216">
        <v>5.109</v>
      </c>
      <c r="I175" s="217"/>
      <c r="J175" s="218">
        <f>ROUND(I175*H175,2)</f>
        <v>0</v>
      </c>
      <c r="K175" s="214" t="s">
        <v>1157</v>
      </c>
      <c r="L175" s="46"/>
      <c r="M175" s="219" t="s">
        <v>32</v>
      </c>
      <c r="N175" s="220" t="s">
        <v>48</v>
      </c>
      <c r="O175" s="86"/>
      <c r="P175" s="221">
        <f>O175*H175</f>
        <v>0</v>
      </c>
      <c r="Q175" s="221">
        <v>6.9999999999999994E-05</v>
      </c>
      <c r="R175" s="221">
        <f>Q175*H175</f>
        <v>0.00035762999999999995</v>
      </c>
      <c r="S175" s="221">
        <v>0</v>
      </c>
      <c r="T175" s="222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3" t="s">
        <v>220</v>
      </c>
      <c r="AT175" s="223" t="s">
        <v>163</v>
      </c>
      <c r="AU175" s="223" t="s">
        <v>86</v>
      </c>
      <c r="AY175" s="18" t="s">
        <v>162</v>
      </c>
      <c r="BE175" s="224">
        <f>IF(N175="základní",J175,0)</f>
        <v>0</v>
      </c>
      <c r="BF175" s="224">
        <f>IF(N175="snížená",J175,0)</f>
        <v>0</v>
      </c>
      <c r="BG175" s="224">
        <f>IF(N175="zákl. přenesená",J175,0)</f>
        <v>0</v>
      </c>
      <c r="BH175" s="224">
        <f>IF(N175="sníž. přenesená",J175,0)</f>
        <v>0</v>
      </c>
      <c r="BI175" s="224">
        <f>IF(N175="nulová",J175,0)</f>
        <v>0</v>
      </c>
      <c r="BJ175" s="18" t="s">
        <v>84</v>
      </c>
      <c r="BK175" s="224">
        <f>ROUND(I175*H175,2)</f>
        <v>0</v>
      </c>
      <c r="BL175" s="18" t="s">
        <v>220</v>
      </c>
      <c r="BM175" s="223" t="s">
        <v>1627</v>
      </c>
    </row>
    <row r="176" s="14" customFormat="1">
      <c r="A176" s="14"/>
      <c r="B176" s="248"/>
      <c r="C176" s="249"/>
      <c r="D176" s="232" t="s">
        <v>1159</v>
      </c>
      <c r="E176" s="250" t="s">
        <v>32</v>
      </c>
      <c r="F176" s="251" t="s">
        <v>1628</v>
      </c>
      <c r="G176" s="249"/>
      <c r="H176" s="250" t="s">
        <v>32</v>
      </c>
      <c r="I176" s="252"/>
      <c r="J176" s="249"/>
      <c r="K176" s="249"/>
      <c r="L176" s="253"/>
      <c r="M176" s="254"/>
      <c r="N176" s="255"/>
      <c r="O176" s="255"/>
      <c r="P176" s="255"/>
      <c r="Q176" s="255"/>
      <c r="R176" s="255"/>
      <c r="S176" s="255"/>
      <c r="T176" s="25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7" t="s">
        <v>1159</v>
      </c>
      <c r="AU176" s="257" t="s">
        <v>86</v>
      </c>
      <c r="AV176" s="14" t="s">
        <v>84</v>
      </c>
      <c r="AW176" s="14" t="s">
        <v>39</v>
      </c>
      <c r="AX176" s="14" t="s">
        <v>77</v>
      </c>
      <c r="AY176" s="257" t="s">
        <v>162</v>
      </c>
    </row>
    <row r="177" s="13" customFormat="1">
      <c r="A177" s="13"/>
      <c r="B177" s="237"/>
      <c r="C177" s="238"/>
      <c r="D177" s="232" t="s">
        <v>1159</v>
      </c>
      <c r="E177" s="239" t="s">
        <v>32</v>
      </c>
      <c r="F177" s="240" t="s">
        <v>1629</v>
      </c>
      <c r="G177" s="238"/>
      <c r="H177" s="241">
        <v>5.109</v>
      </c>
      <c r="I177" s="242"/>
      <c r="J177" s="238"/>
      <c r="K177" s="238"/>
      <c r="L177" s="243"/>
      <c r="M177" s="244"/>
      <c r="N177" s="245"/>
      <c r="O177" s="245"/>
      <c r="P177" s="245"/>
      <c r="Q177" s="245"/>
      <c r="R177" s="245"/>
      <c r="S177" s="245"/>
      <c r="T177" s="24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7" t="s">
        <v>1159</v>
      </c>
      <c r="AU177" s="247" t="s">
        <v>86</v>
      </c>
      <c r="AV177" s="13" t="s">
        <v>86</v>
      </c>
      <c r="AW177" s="13" t="s">
        <v>39</v>
      </c>
      <c r="AX177" s="13" t="s">
        <v>84</v>
      </c>
      <c r="AY177" s="247" t="s">
        <v>162</v>
      </c>
    </row>
    <row r="178" s="2" customFormat="1" ht="16.5" customHeight="1">
      <c r="A178" s="40"/>
      <c r="B178" s="41"/>
      <c r="C178" s="269" t="s">
        <v>295</v>
      </c>
      <c r="D178" s="269" t="s">
        <v>1204</v>
      </c>
      <c r="E178" s="270" t="s">
        <v>1566</v>
      </c>
      <c r="F178" s="271" t="s">
        <v>1567</v>
      </c>
      <c r="G178" s="272" t="s">
        <v>936</v>
      </c>
      <c r="H178" s="273">
        <v>0.0050000000000000001</v>
      </c>
      <c r="I178" s="274"/>
      <c r="J178" s="275">
        <f>ROUND(I178*H178,2)</f>
        <v>0</v>
      </c>
      <c r="K178" s="271" t="s">
        <v>1157</v>
      </c>
      <c r="L178" s="276"/>
      <c r="M178" s="277" t="s">
        <v>32</v>
      </c>
      <c r="N178" s="278" t="s">
        <v>48</v>
      </c>
      <c r="O178" s="86"/>
      <c r="P178" s="221">
        <f>O178*H178</f>
        <v>0</v>
      </c>
      <c r="Q178" s="221">
        <v>1</v>
      </c>
      <c r="R178" s="221">
        <f>Q178*H178</f>
        <v>0.0050000000000000001</v>
      </c>
      <c r="S178" s="221">
        <v>0</v>
      </c>
      <c r="T178" s="222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3" t="s">
        <v>274</v>
      </c>
      <c r="AT178" s="223" t="s">
        <v>1204</v>
      </c>
      <c r="AU178" s="223" t="s">
        <v>86</v>
      </c>
      <c r="AY178" s="18" t="s">
        <v>162</v>
      </c>
      <c r="BE178" s="224">
        <f>IF(N178="základní",J178,0)</f>
        <v>0</v>
      </c>
      <c r="BF178" s="224">
        <f>IF(N178="snížená",J178,0)</f>
        <v>0</v>
      </c>
      <c r="BG178" s="224">
        <f>IF(N178="zákl. přenesená",J178,0)</f>
        <v>0</v>
      </c>
      <c r="BH178" s="224">
        <f>IF(N178="sníž. přenesená",J178,0)</f>
        <v>0</v>
      </c>
      <c r="BI178" s="224">
        <f>IF(N178="nulová",J178,0)</f>
        <v>0</v>
      </c>
      <c r="BJ178" s="18" t="s">
        <v>84</v>
      </c>
      <c r="BK178" s="224">
        <f>ROUND(I178*H178,2)</f>
        <v>0</v>
      </c>
      <c r="BL178" s="18" t="s">
        <v>220</v>
      </c>
      <c r="BM178" s="223" t="s">
        <v>1630</v>
      </c>
    </row>
    <row r="179" s="14" customFormat="1">
      <c r="A179" s="14"/>
      <c r="B179" s="248"/>
      <c r="C179" s="249"/>
      <c r="D179" s="232" t="s">
        <v>1159</v>
      </c>
      <c r="E179" s="250" t="s">
        <v>32</v>
      </c>
      <c r="F179" s="251" t="s">
        <v>1631</v>
      </c>
      <c r="G179" s="249"/>
      <c r="H179" s="250" t="s">
        <v>32</v>
      </c>
      <c r="I179" s="252"/>
      <c r="J179" s="249"/>
      <c r="K179" s="249"/>
      <c r="L179" s="253"/>
      <c r="M179" s="254"/>
      <c r="N179" s="255"/>
      <c r="O179" s="255"/>
      <c r="P179" s="255"/>
      <c r="Q179" s="255"/>
      <c r="R179" s="255"/>
      <c r="S179" s="255"/>
      <c r="T179" s="25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7" t="s">
        <v>1159</v>
      </c>
      <c r="AU179" s="257" t="s">
        <v>86</v>
      </c>
      <c r="AV179" s="14" t="s">
        <v>84</v>
      </c>
      <c r="AW179" s="14" t="s">
        <v>39</v>
      </c>
      <c r="AX179" s="14" t="s">
        <v>77</v>
      </c>
      <c r="AY179" s="257" t="s">
        <v>162</v>
      </c>
    </row>
    <row r="180" s="13" customFormat="1">
      <c r="A180" s="13"/>
      <c r="B180" s="237"/>
      <c r="C180" s="238"/>
      <c r="D180" s="232" t="s">
        <v>1159</v>
      </c>
      <c r="E180" s="239" t="s">
        <v>32</v>
      </c>
      <c r="F180" s="240" t="s">
        <v>1632</v>
      </c>
      <c r="G180" s="238"/>
      <c r="H180" s="241">
        <v>0.0050000000000000001</v>
      </c>
      <c r="I180" s="242"/>
      <c r="J180" s="238"/>
      <c r="K180" s="238"/>
      <c r="L180" s="243"/>
      <c r="M180" s="244"/>
      <c r="N180" s="245"/>
      <c r="O180" s="245"/>
      <c r="P180" s="245"/>
      <c r="Q180" s="245"/>
      <c r="R180" s="245"/>
      <c r="S180" s="245"/>
      <c r="T180" s="24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7" t="s">
        <v>1159</v>
      </c>
      <c r="AU180" s="247" t="s">
        <v>86</v>
      </c>
      <c r="AV180" s="13" t="s">
        <v>86</v>
      </c>
      <c r="AW180" s="13" t="s">
        <v>39</v>
      </c>
      <c r="AX180" s="13" t="s">
        <v>84</v>
      </c>
      <c r="AY180" s="247" t="s">
        <v>162</v>
      </c>
    </row>
    <row r="181" s="2" customFormat="1" ht="24.15" customHeight="1">
      <c r="A181" s="40"/>
      <c r="B181" s="41"/>
      <c r="C181" s="269" t="s">
        <v>299</v>
      </c>
      <c r="D181" s="269" t="s">
        <v>1204</v>
      </c>
      <c r="E181" s="270" t="s">
        <v>1633</v>
      </c>
      <c r="F181" s="271" t="s">
        <v>1634</v>
      </c>
      <c r="G181" s="272" t="s">
        <v>1635</v>
      </c>
      <c r="H181" s="273">
        <v>0.52000000000000002</v>
      </c>
      <c r="I181" s="274"/>
      <c r="J181" s="275">
        <f>ROUND(I181*H181,2)</f>
        <v>0</v>
      </c>
      <c r="K181" s="271" t="s">
        <v>1157</v>
      </c>
      <c r="L181" s="276"/>
      <c r="M181" s="277" t="s">
        <v>32</v>
      </c>
      <c r="N181" s="278" t="s">
        <v>48</v>
      </c>
      <c r="O181" s="86"/>
      <c r="P181" s="221">
        <f>O181*H181</f>
        <v>0</v>
      </c>
      <c r="Q181" s="221">
        <v>0.00362</v>
      </c>
      <c r="R181" s="221">
        <f>Q181*H181</f>
        <v>0.0018824</v>
      </c>
      <c r="S181" s="221">
        <v>0</v>
      </c>
      <c r="T181" s="222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3" t="s">
        <v>274</v>
      </c>
      <c r="AT181" s="223" t="s">
        <v>1204</v>
      </c>
      <c r="AU181" s="223" t="s">
        <v>86</v>
      </c>
      <c r="AY181" s="18" t="s">
        <v>162</v>
      </c>
      <c r="BE181" s="224">
        <f>IF(N181="základní",J181,0)</f>
        <v>0</v>
      </c>
      <c r="BF181" s="224">
        <f>IF(N181="snížená",J181,0)</f>
        <v>0</v>
      </c>
      <c r="BG181" s="224">
        <f>IF(N181="zákl. přenesená",J181,0)</f>
        <v>0</v>
      </c>
      <c r="BH181" s="224">
        <f>IF(N181="sníž. přenesená",J181,0)</f>
        <v>0</v>
      </c>
      <c r="BI181" s="224">
        <f>IF(N181="nulová",J181,0)</f>
        <v>0</v>
      </c>
      <c r="BJ181" s="18" t="s">
        <v>84</v>
      </c>
      <c r="BK181" s="224">
        <f>ROUND(I181*H181,2)</f>
        <v>0</v>
      </c>
      <c r="BL181" s="18" t="s">
        <v>220</v>
      </c>
      <c r="BM181" s="223" t="s">
        <v>1636</v>
      </c>
    </row>
    <row r="182" s="2" customFormat="1" ht="24.15" customHeight="1">
      <c r="A182" s="40"/>
      <c r="B182" s="41"/>
      <c r="C182" s="269" t="s">
        <v>303</v>
      </c>
      <c r="D182" s="269" t="s">
        <v>1204</v>
      </c>
      <c r="E182" s="270" t="s">
        <v>1637</v>
      </c>
      <c r="F182" s="271" t="s">
        <v>1638</v>
      </c>
      <c r="G182" s="272" t="s">
        <v>1635</v>
      </c>
      <c r="H182" s="273">
        <v>0.52000000000000002</v>
      </c>
      <c r="I182" s="274"/>
      <c r="J182" s="275">
        <f>ROUND(I182*H182,2)</f>
        <v>0</v>
      </c>
      <c r="K182" s="271" t="s">
        <v>1157</v>
      </c>
      <c r="L182" s="276"/>
      <c r="M182" s="277" t="s">
        <v>32</v>
      </c>
      <c r="N182" s="278" t="s">
        <v>48</v>
      </c>
      <c r="O182" s="86"/>
      <c r="P182" s="221">
        <f>O182*H182</f>
        <v>0</v>
      </c>
      <c r="Q182" s="221">
        <v>0.00040999999999999999</v>
      </c>
      <c r="R182" s="221">
        <f>Q182*H182</f>
        <v>0.00021320000000000001</v>
      </c>
      <c r="S182" s="221">
        <v>0</v>
      </c>
      <c r="T182" s="222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3" t="s">
        <v>274</v>
      </c>
      <c r="AT182" s="223" t="s">
        <v>1204</v>
      </c>
      <c r="AU182" s="223" t="s">
        <v>86</v>
      </c>
      <c r="AY182" s="18" t="s">
        <v>162</v>
      </c>
      <c r="BE182" s="224">
        <f>IF(N182="základní",J182,0)</f>
        <v>0</v>
      </c>
      <c r="BF182" s="224">
        <f>IF(N182="snížená",J182,0)</f>
        <v>0</v>
      </c>
      <c r="BG182" s="224">
        <f>IF(N182="zákl. přenesená",J182,0)</f>
        <v>0</v>
      </c>
      <c r="BH182" s="224">
        <f>IF(N182="sníž. přenesená",J182,0)</f>
        <v>0</v>
      </c>
      <c r="BI182" s="224">
        <f>IF(N182="nulová",J182,0)</f>
        <v>0</v>
      </c>
      <c r="BJ182" s="18" t="s">
        <v>84</v>
      </c>
      <c r="BK182" s="224">
        <f>ROUND(I182*H182,2)</f>
        <v>0</v>
      </c>
      <c r="BL182" s="18" t="s">
        <v>220</v>
      </c>
      <c r="BM182" s="223" t="s">
        <v>1639</v>
      </c>
    </row>
    <row r="183" s="2" customFormat="1" ht="24.15" customHeight="1">
      <c r="A183" s="40"/>
      <c r="B183" s="41"/>
      <c r="C183" s="269" t="s">
        <v>307</v>
      </c>
      <c r="D183" s="269" t="s">
        <v>1204</v>
      </c>
      <c r="E183" s="270" t="s">
        <v>1640</v>
      </c>
      <c r="F183" s="271" t="s">
        <v>1641</v>
      </c>
      <c r="G183" s="272" t="s">
        <v>1635</v>
      </c>
      <c r="H183" s="273">
        <v>0.52000000000000002</v>
      </c>
      <c r="I183" s="274"/>
      <c r="J183" s="275">
        <f>ROUND(I183*H183,2)</f>
        <v>0</v>
      </c>
      <c r="K183" s="271" t="s">
        <v>1157</v>
      </c>
      <c r="L183" s="276"/>
      <c r="M183" s="277" t="s">
        <v>32</v>
      </c>
      <c r="N183" s="278" t="s">
        <v>48</v>
      </c>
      <c r="O183" s="86"/>
      <c r="P183" s="221">
        <f>O183*H183</f>
        <v>0</v>
      </c>
      <c r="Q183" s="221">
        <v>0.00040999999999999999</v>
      </c>
      <c r="R183" s="221">
        <f>Q183*H183</f>
        <v>0.00021320000000000001</v>
      </c>
      <c r="S183" s="221">
        <v>0</v>
      </c>
      <c r="T183" s="222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3" t="s">
        <v>274</v>
      </c>
      <c r="AT183" s="223" t="s">
        <v>1204</v>
      </c>
      <c r="AU183" s="223" t="s">
        <v>86</v>
      </c>
      <c r="AY183" s="18" t="s">
        <v>162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18" t="s">
        <v>84</v>
      </c>
      <c r="BK183" s="224">
        <f>ROUND(I183*H183,2)</f>
        <v>0</v>
      </c>
      <c r="BL183" s="18" t="s">
        <v>220</v>
      </c>
      <c r="BM183" s="223" t="s">
        <v>1642</v>
      </c>
    </row>
    <row r="184" s="2" customFormat="1" ht="16.5" customHeight="1">
      <c r="A184" s="40"/>
      <c r="B184" s="41"/>
      <c r="C184" s="212" t="s">
        <v>311</v>
      </c>
      <c r="D184" s="212" t="s">
        <v>163</v>
      </c>
      <c r="E184" s="213" t="s">
        <v>1643</v>
      </c>
      <c r="F184" s="214" t="s">
        <v>1644</v>
      </c>
      <c r="G184" s="215" t="s">
        <v>1620</v>
      </c>
      <c r="H184" s="216">
        <v>92.906999999999996</v>
      </c>
      <c r="I184" s="217"/>
      <c r="J184" s="218">
        <f>ROUND(I184*H184,2)</f>
        <v>0</v>
      </c>
      <c r="K184" s="214" t="s">
        <v>1157</v>
      </c>
      <c r="L184" s="46"/>
      <c r="M184" s="219" t="s">
        <v>32</v>
      </c>
      <c r="N184" s="220" t="s">
        <v>48</v>
      </c>
      <c r="O184" s="86"/>
      <c r="P184" s="221">
        <f>O184*H184</f>
        <v>0</v>
      </c>
      <c r="Q184" s="221">
        <v>6.0000000000000002E-05</v>
      </c>
      <c r="R184" s="221">
        <f>Q184*H184</f>
        <v>0.0055744200000000001</v>
      </c>
      <c r="S184" s="221">
        <v>0</v>
      </c>
      <c r="T184" s="222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3" t="s">
        <v>220</v>
      </c>
      <c r="AT184" s="223" t="s">
        <v>163</v>
      </c>
      <c r="AU184" s="223" t="s">
        <v>86</v>
      </c>
      <c r="AY184" s="18" t="s">
        <v>162</v>
      </c>
      <c r="BE184" s="224">
        <f>IF(N184="základní",J184,0)</f>
        <v>0</v>
      </c>
      <c r="BF184" s="224">
        <f>IF(N184="snížená",J184,0)</f>
        <v>0</v>
      </c>
      <c r="BG184" s="224">
        <f>IF(N184="zákl. přenesená",J184,0)</f>
        <v>0</v>
      </c>
      <c r="BH184" s="224">
        <f>IF(N184="sníž. přenesená",J184,0)</f>
        <v>0</v>
      </c>
      <c r="BI184" s="224">
        <f>IF(N184="nulová",J184,0)</f>
        <v>0</v>
      </c>
      <c r="BJ184" s="18" t="s">
        <v>84</v>
      </c>
      <c r="BK184" s="224">
        <f>ROUND(I184*H184,2)</f>
        <v>0</v>
      </c>
      <c r="BL184" s="18" t="s">
        <v>220</v>
      </c>
      <c r="BM184" s="223" t="s">
        <v>1645</v>
      </c>
    </row>
    <row r="185" s="14" customFormat="1">
      <c r="A185" s="14"/>
      <c r="B185" s="248"/>
      <c r="C185" s="249"/>
      <c r="D185" s="232" t="s">
        <v>1159</v>
      </c>
      <c r="E185" s="250" t="s">
        <v>32</v>
      </c>
      <c r="F185" s="251" t="s">
        <v>1646</v>
      </c>
      <c r="G185" s="249"/>
      <c r="H185" s="250" t="s">
        <v>32</v>
      </c>
      <c r="I185" s="252"/>
      <c r="J185" s="249"/>
      <c r="K185" s="249"/>
      <c r="L185" s="253"/>
      <c r="M185" s="254"/>
      <c r="N185" s="255"/>
      <c r="O185" s="255"/>
      <c r="P185" s="255"/>
      <c r="Q185" s="255"/>
      <c r="R185" s="255"/>
      <c r="S185" s="255"/>
      <c r="T185" s="25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7" t="s">
        <v>1159</v>
      </c>
      <c r="AU185" s="257" t="s">
        <v>86</v>
      </c>
      <c r="AV185" s="14" t="s">
        <v>84</v>
      </c>
      <c r="AW185" s="14" t="s">
        <v>39</v>
      </c>
      <c r="AX185" s="14" t="s">
        <v>77</v>
      </c>
      <c r="AY185" s="257" t="s">
        <v>162</v>
      </c>
    </row>
    <row r="186" s="13" customFormat="1">
      <c r="A186" s="13"/>
      <c r="B186" s="237"/>
      <c r="C186" s="238"/>
      <c r="D186" s="232" t="s">
        <v>1159</v>
      </c>
      <c r="E186" s="239" t="s">
        <v>32</v>
      </c>
      <c r="F186" s="240" t="s">
        <v>1647</v>
      </c>
      <c r="G186" s="238"/>
      <c r="H186" s="241">
        <v>92.906999999999996</v>
      </c>
      <c r="I186" s="242"/>
      <c r="J186" s="238"/>
      <c r="K186" s="238"/>
      <c r="L186" s="243"/>
      <c r="M186" s="244"/>
      <c r="N186" s="245"/>
      <c r="O186" s="245"/>
      <c r="P186" s="245"/>
      <c r="Q186" s="245"/>
      <c r="R186" s="245"/>
      <c r="S186" s="245"/>
      <c r="T186" s="24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7" t="s">
        <v>1159</v>
      </c>
      <c r="AU186" s="247" t="s">
        <v>86</v>
      </c>
      <c r="AV186" s="13" t="s">
        <v>86</v>
      </c>
      <c r="AW186" s="13" t="s">
        <v>39</v>
      </c>
      <c r="AX186" s="13" t="s">
        <v>84</v>
      </c>
      <c r="AY186" s="247" t="s">
        <v>162</v>
      </c>
    </row>
    <row r="187" s="2" customFormat="1" ht="16.5" customHeight="1">
      <c r="A187" s="40"/>
      <c r="B187" s="41"/>
      <c r="C187" s="269" t="s">
        <v>313</v>
      </c>
      <c r="D187" s="269" t="s">
        <v>1204</v>
      </c>
      <c r="E187" s="270" t="s">
        <v>1648</v>
      </c>
      <c r="F187" s="271" t="s">
        <v>1649</v>
      </c>
      <c r="G187" s="272" t="s">
        <v>936</v>
      </c>
      <c r="H187" s="273">
        <v>0.098000000000000004</v>
      </c>
      <c r="I187" s="274"/>
      <c r="J187" s="275">
        <f>ROUND(I187*H187,2)</f>
        <v>0</v>
      </c>
      <c r="K187" s="271" t="s">
        <v>1157</v>
      </c>
      <c r="L187" s="276"/>
      <c r="M187" s="277" t="s">
        <v>32</v>
      </c>
      <c r="N187" s="278" t="s">
        <v>48</v>
      </c>
      <c r="O187" s="86"/>
      <c r="P187" s="221">
        <f>O187*H187</f>
        <v>0</v>
      </c>
      <c r="Q187" s="221">
        <v>1</v>
      </c>
      <c r="R187" s="221">
        <f>Q187*H187</f>
        <v>0.098000000000000004</v>
      </c>
      <c r="S187" s="221">
        <v>0</v>
      </c>
      <c r="T187" s="222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23" t="s">
        <v>274</v>
      </c>
      <c r="AT187" s="223" t="s">
        <v>1204</v>
      </c>
      <c r="AU187" s="223" t="s">
        <v>86</v>
      </c>
      <c r="AY187" s="18" t="s">
        <v>162</v>
      </c>
      <c r="BE187" s="224">
        <f>IF(N187="základní",J187,0)</f>
        <v>0</v>
      </c>
      <c r="BF187" s="224">
        <f>IF(N187="snížená",J187,0)</f>
        <v>0</v>
      </c>
      <c r="BG187" s="224">
        <f>IF(N187="zákl. přenesená",J187,0)</f>
        <v>0</v>
      </c>
      <c r="BH187" s="224">
        <f>IF(N187="sníž. přenesená",J187,0)</f>
        <v>0</v>
      </c>
      <c r="BI187" s="224">
        <f>IF(N187="nulová",J187,0)</f>
        <v>0</v>
      </c>
      <c r="BJ187" s="18" t="s">
        <v>84</v>
      </c>
      <c r="BK187" s="224">
        <f>ROUND(I187*H187,2)</f>
        <v>0</v>
      </c>
      <c r="BL187" s="18" t="s">
        <v>220</v>
      </c>
      <c r="BM187" s="223" t="s">
        <v>1650</v>
      </c>
    </row>
    <row r="188" s="14" customFormat="1">
      <c r="A188" s="14"/>
      <c r="B188" s="248"/>
      <c r="C188" s="249"/>
      <c r="D188" s="232" t="s">
        <v>1159</v>
      </c>
      <c r="E188" s="250" t="s">
        <v>32</v>
      </c>
      <c r="F188" s="251" t="s">
        <v>1646</v>
      </c>
      <c r="G188" s="249"/>
      <c r="H188" s="250" t="s">
        <v>32</v>
      </c>
      <c r="I188" s="252"/>
      <c r="J188" s="249"/>
      <c r="K188" s="249"/>
      <c r="L188" s="253"/>
      <c r="M188" s="254"/>
      <c r="N188" s="255"/>
      <c r="O188" s="255"/>
      <c r="P188" s="255"/>
      <c r="Q188" s="255"/>
      <c r="R188" s="255"/>
      <c r="S188" s="255"/>
      <c r="T188" s="25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7" t="s">
        <v>1159</v>
      </c>
      <c r="AU188" s="257" t="s">
        <v>86</v>
      </c>
      <c r="AV188" s="14" t="s">
        <v>84</v>
      </c>
      <c r="AW188" s="14" t="s">
        <v>39</v>
      </c>
      <c r="AX188" s="14" t="s">
        <v>77</v>
      </c>
      <c r="AY188" s="257" t="s">
        <v>162</v>
      </c>
    </row>
    <row r="189" s="13" customFormat="1">
      <c r="A189" s="13"/>
      <c r="B189" s="237"/>
      <c r="C189" s="238"/>
      <c r="D189" s="232" t="s">
        <v>1159</v>
      </c>
      <c r="E189" s="239" t="s">
        <v>32</v>
      </c>
      <c r="F189" s="240" t="s">
        <v>1651</v>
      </c>
      <c r="G189" s="238"/>
      <c r="H189" s="241">
        <v>0.098000000000000004</v>
      </c>
      <c r="I189" s="242"/>
      <c r="J189" s="238"/>
      <c r="K189" s="238"/>
      <c r="L189" s="243"/>
      <c r="M189" s="244"/>
      <c r="N189" s="245"/>
      <c r="O189" s="245"/>
      <c r="P189" s="245"/>
      <c r="Q189" s="245"/>
      <c r="R189" s="245"/>
      <c r="S189" s="245"/>
      <c r="T189" s="24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7" t="s">
        <v>1159</v>
      </c>
      <c r="AU189" s="247" t="s">
        <v>86</v>
      </c>
      <c r="AV189" s="13" t="s">
        <v>86</v>
      </c>
      <c r="AW189" s="13" t="s">
        <v>39</v>
      </c>
      <c r="AX189" s="13" t="s">
        <v>84</v>
      </c>
      <c r="AY189" s="247" t="s">
        <v>162</v>
      </c>
    </row>
    <row r="190" s="2" customFormat="1">
      <c r="A190" s="40"/>
      <c r="B190" s="41"/>
      <c r="C190" s="212" t="s">
        <v>317</v>
      </c>
      <c r="D190" s="212" t="s">
        <v>163</v>
      </c>
      <c r="E190" s="213" t="s">
        <v>1652</v>
      </c>
      <c r="F190" s="214" t="s">
        <v>1653</v>
      </c>
      <c r="G190" s="215" t="s">
        <v>936</v>
      </c>
      <c r="H190" s="216">
        <v>1.3680000000000001</v>
      </c>
      <c r="I190" s="217"/>
      <c r="J190" s="218">
        <f>ROUND(I190*H190,2)</f>
        <v>0</v>
      </c>
      <c r="K190" s="214" t="s">
        <v>1157</v>
      </c>
      <c r="L190" s="46"/>
      <c r="M190" s="219" t="s">
        <v>32</v>
      </c>
      <c r="N190" s="220" t="s">
        <v>48</v>
      </c>
      <c r="O190" s="86"/>
      <c r="P190" s="221">
        <f>O190*H190</f>
        <v>0</v>
      </c>
      <c r="Q190" s="221">
        <v>0</v>
      </c>
      <c r="R190" s="221">
        <f>Q190*H190</f>
        <v>0</v>
      </c>
      <c r="S190" s="221">
        <v>0</v>
      </c>
      <c r="T190" s="222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3" t="s">
        <v>220</v>
      </c>
      <c r="AT190" s="223" t="s">
        <v>163</v>
      </c>
      <c r="AU190" s="223" t="s">
        <v>86</v>
      </c>
      <c r="AY190" s="18" t="s">
        <v>162</v>
      </c>
      <c r="BE190" s="224">
        <f>IF(N190="základní",J190,0)</f>
        <v>0</v>
      </c>
      <c r="BF190" s="224">
        <f>IF(N190="snížená",J190,0)</f>
        <v>0</v>
      </c>
      <c r="BG190" s="224">
        <f>IF(N190="zákl. přenesená",J190,0)</f>
        <v>0</v>
      </c>
      <c r="BH190" s="224">
        <f>IF(N190="sníž. přenesená",J190,0)</f>
        <v>0</v>
      </c>
      <c r="BI190" s="224">
        <f>IF(N190="nulová",J190,0)</f>
        <v>0</v>
      </c>
      <c r="BJ190" s="18" t="s">
        <v>84</v>
      </c>
      <c r="BK190" s="224">
        <f>ROUND(I190*H190,2)</f>
        <v>0</v>
      </c>
      <c r="BL190" s="18" t="s">
        <v>220</v>
      </c>
      <c r="BM190" s="223" t="s">
        <v>1654</v>
      </c>
    </row>
    <row r="191" s="12" customFormat="1" ht="22.8" customHeight="1">
      <c r="A191" s="12"/>
      <c r="B191" s="198"/>
      <c r="C191" s="199"/>
      <c r="D191" s="200" t="s">
        <v>76</v>
      </c>
      <c r="E191" s="225" t="s">
        <v>1275</v>
      </c>
      <c r="F191" s="225" t="s">
        <v>1276</v>
      </c>
      <c r="G191" s="199"/>
      <c r="H191" s="199"/>
      <c r="I191" s="202"/>
      <c r="J191" s="226">
        <f>BK191</f>
        <v>0</v>
      </c>
      <c r="K191" s="199"/>
      <c r="L191" s="204"/>
      <c r="M191" s="205"/>
      <c r="N191" s="206"/>
      <c r="O191" s="206"/>
      <c r="P191" s="207">
        <f>SUM(P192:P200)</f>
        <v>0</v>
      </c>
      <c r="Q191" s="206"/>
      <c r="R191" s="207">
        <f>SUM(R192:R200)</f>
        <v>0.32681514</v>
      </c>
      <c r="S191" s="206"/>
      <c r="T191" s="208">
        <f>SUM(T192:T200)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09" t="s">
        <v>86</v>
      </c>
      <c r="AT191" s="210" t="s">
        <v>76</v>
      </c>
      <c r="AU191" s="210" t="s">
        <v>84</v>
      </c>
      <c r="AY191" s="209" t="s">
        <v>162</v>
      </c>
      <c r="BK191" s="211">
        <f>SUM(BK192:BK200)</f>
        <v>0</v>
      </c>
    </row>
    <row r="192" s="2" customFormat="1" ht="16.5" customHeight="1">
      <c r="A192" s="40"/>
      <c r="B192" s="41"/>
      <c r="C192" s="212" t="s">
        <v>321</v>
      </c>
      <c r="D192" s="212" t="s">
        <v>163</v>
      </c>
      <c r="E192" s="213" t="s">
        <v>1655</v>
      </c>
      <c r="F192" s="214" t="s">
        <v>1656</v>
      </c>
      <c r="G192" s="215" t="s">
        <v>471</v>
      </c>
      <c r="H192" s="216">
        <v>90.209999999999994</v>
      </c>
      <c r="I192" s="217"/>
      <c r="J192" s="218">
        <f>ROUND(I192*H192,2)</f>
        <v>0</v>
      </c>
      <c r="K192" s="214" t="s">
        <v>1157</v>
      </c>
      <c r="L192" s="46"/>
      <c r="M192" s="219" t="s">
        <v>32</v>
      </c>
      <c r="N192" s="220" t="s">
        <v>48</v>
      </c>
      <c r="O192" s="86"/>
      <c r="P192" s="221">
        <f>O192*H192</f>
        <v>0</v>
      </c>
      <c r="Q192" s="221">
        <v>0.00029999999999999997</v>
      </c>
      <c r="R192" s="221">
        <f>Q192*H192</f>
        <v>0.027062999999999997</v>
      </c>
      <c r="S192" s="221">
        <v>0</v>
      </c>
      <c r="T192" s="222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23" t="s">
        <v>220</v>
      </c>
      <c r="AT192" s="223" t="s">
        <v>163</v>
      </c>
      <c r="AU192" s="223" t="s">
        <v>86</v>
      </c>
      <c r="AY192" s="18" t="s">
        <v>162</v>
      </c>
      <c r="BE192" s="224">
        <f>IF(N192="základní",J192,0)</f>
        <v>0</v>
      </c>
      <c r="BF192" s="224">
        <f>IF(N192="snížená",J192,0)</f>
        <v>0</v>
      </c>
      <c r="BG192" s="224">
        <f>IF(N192="zákl. přenesená",J192,0)</f>
        <v>0</v>
      </c>
      <c r="BH192" s="224">
        <f>IF(N192="sníž. přenesená",J192,0)</f>
        <v>0</v>
      </c>
      <c r="BI192" s="224">
        <f>IF(N192="nulová",J192,0)</f>
        <v>0</v>
      </c>
      <c r="BJ192" s="18" t="s">
        <v>84</v>
      </c>
      <c r="BK192" s="224">
        <f>ROUND(I192*H192,2)</f>
        <v>0</v>
      </c>
      <c r="BL192" s="18" t="s">
        <v>220</v>
      </c>
      <c r="BM192" s="223" t="s">
        <v>1657</v>
      </c>
    </row>
    <row r="193" s="2" customFormat="1" ht="16.5" customHeight="1">
      <c r="A193" s="40"/>
      <c r="B193" s="41"/>
      <c r="C193" s="269" t="s">
        <v>323</v>
      </c>
      <c r="D193" s="269" t="s">
        <v>1204</v>
      </c>
      <c r="E193" s="270" t="s">
        <v>1658</v>
      </c>
      <c r="F193" s="271" t="s">
        <v>1659</v>
      </c>
      <c r="G193" s="272" t="s">
        <v>471</v>
      </c>
      <c r="H193" s="273">
        <v>99.230999999999995</v>
      </c>
      <c r="I193" s="274"/>
      <c r="J193" s="275">
        <f>ROUND(I193*H193,2)</f>
        <v>0</v>
      </c>
      <c r="K193" s="271" t="s">
        <v>1157</v>
      </c>
      <c r="L193" s="276"/>
      <c r="M193" s="277" t="s">
        <v>32</v>
      </c>
      <c r="N193" s="278" t="s">
        <v>48</v>
      </c>
      <c r="O193" s="86"/>
      <c r="P193" s="221">
        <f>O193*H193</f>
        <v>0</v>
      </c>
      <c r="Q193" s="221">
        <v>0.00264</v>
      </c>
      <c r="R193" s="221">
        <f>Q193*H193</f>
        <v>0.26196984000000001</v>
      </c>
      <c r="S193" s="221">
        <v>0</v>
      </c>
      <c r="T193" s="222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3" t="s">
        <v>274</v>
      </c>
      <c r="AT193" s="223" t="s">
        <v>1204</v>
      </c>
      <c r="AU193" s="223" t="s">
        <v>86</v>
      </c>
      <c r="AY193" s="18" t="s">
        <v>162</v>
      </c>
      <c r="BE193" s="224">
        <f>IF(N193="základní",J193,0)</f>
        <v>0</v>
      </c>
      <c r="BF193" s="224">
        <f>IF(N193="snížená",J193,0)</f>
        <v>0</v>
      </c>
      <c r="BG193" s="224">
        <f>IF(N193="zákl. přenesená",J193,0)</f>
        <v>0</v>
      </c>
      <c r="BH193" s="224">
        <f>IF(N193="sníž. přenesená",J193,0)</f>
        <v>0</v>
      </c>
      <c r="BI193" s="224">
        <f>IF(N193="nulová",J193,0)</f>
        <v>0</v>
      </c>
      <c r="BJ193" s="18" t="s">
        <v>84</v>
      </c>
      <c r="BK193" s="224">
        <f>ROUND(I193*H193,2)</f>
        <v>0</v>
      </c>
      <c r="BL193" s="18" t="s">
        <v>220</v>
      </c>
      <c r="BM193" s="223" t="s">
        <v>1660</v>
      </c>
    </row>
    <row r="194" s="13" customFormat="1">
      <c r="A194" s="13"/>
      <c r="B194" s="237"/>
      <c r="C194" s="238"/>
      <c r="D194" s="232" t="s">
        <v>1159</v>
      </c>
      <c r="E194" s="238"/>
      <c r="F194" s="240" t="s">
        <v>1661</v>
      </c>
      <c r="G194" s="238"/>
      <c r="H194" s="241">
        <v>99.230999999999995</v>
      </c>
      <c r="I194" s="242"/>
      <c r="J194" s="238"/>
      <c r="K194" s="238"/>
      <c r="L194" s="243"/>
      <c r="M194" s="244"/>
      <c r="N194" s="245"/>
      <c r="O194" s="245"/>
      <c r="P194" s="245"/>
      <c r="Q194" s="245"/>
      <c r="R194" s="245"/>
      <c r="S194" s="245"/>
      <c r="T194" s="24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7" t="s">
        <v>1159</v>
      </c>
      <c r="AU194" s="247" t="s">
        <v>86</v>
      </c>
      <c r="AV194" s="13" t="s">
        <v>86</v>
      </c>
      <c r="AW194" s="13" t="s">
        <v>4</v>
      </c>
      <c r="AX194" s="13" t="s">
        <v>84</v>
      </c>
      <c r="AY194" s="247" t="s">
        <v>162</v>
      </c>
    </row>
    <row r="195" s="2" customFormat="1" ht="16.5" customHeight="1">
      <c r="A195" s="40"/>
      <c r="B195" s="41"/>
      <c r="C195" s="212" t="s">
        <v>327</v>
      </c>
      <c r="D195" s="212" t="s">
        <v>163</v>
      </c>
      <c r="E195" s="213" t="s">
        <v>1291</v>
      </c>
      <c r="F195" s="214" t="s">
        <v>1292</v>
      </c>
      <c r="G195" s="215" t="s">
        <v>462</v>
      </c>
      <c r="H195" s="216">
        <v>111</v>
      </c>
      <c r="I195" s="217"/>
      <c r="J195" s="218">
        <f>ROUND(I195*H195,2)</f>
        <v>0</v>
      </c>
      <c r="K195" s="214" t="s">
        <v>1157</v>
      </c>
      <c r="L195" s="46"/>
      <c r="M195" s="219" t="s">
        <v>32</v>
      </c>
      <c r="N195" s="220" t="s">
        <v>48</v>
      </c>
      <c r="O195" s="86"/>
      <c r="P195" s="221">
        <f>O195*H195</f>
        <v>0</v>
      </c>
      <c r="Q195" s="221">
        <v>1.0000000000000001E-05</v>
      </c>
      <c r="R195" s="221">
        <f>Q195*H195</f>
        <v>0.0011100000000000001</v>
      </c>
      <c r="S195" s="221">
        <v>0</v>
      </c>
      <c r="T195" s="222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3" t="s">
        <v>220</v>
      </c>
      <c r="AT195" s="223" t="s">
        <v>163</v>
      </c>
      <c r="AU195" s="223" t="s">
        <v>86</v>
      </c>
      <c r="AY195" s="18" t="s">
        <v>162</v>
      </c>
      <c r="BE195" s="224">
        <f>IF(N195="základní",J195,0)</f>
        <v>0</v>
      </c>
      <c r="BF195" s="224">
        <f>IF(N195="snížená",J195,0)</f>
        <v>0</v>
      </c>
      <c r="BG195" s="224">
        <f>IF(N195="zákl. přenesená",J195,0)</f>
        <v>0</v>
      </c>
      <c r="BH195" s="224">
        <f>IF(N195="sníž. přenesená",J195,0)</f>
        <v>0</v>
      </c>
      <c r="BI195" s="224">
        <f>IF(N195="nulová",J195,0)</f>
        <v>0</v>
      </c>
      <c r="BJ195" s="18" t="s">
        <v>84</v>
      </c>
      <c r="BK195" s="224">
        <f>ROUND(I195*H195,2)</f>
        <v>0</v>
      </c>
      <c r="BL195" s="18" t="s">
        <v>220</v>
      </c>
      <c r="BM195" s="223" t="s">
        <v>1662</v>
      </c>
    </row>
    <row r="196" s="2" customFormat="1" ht="16.5" customHeight="1">
      <c r="A196" s="40"/>
      <c r="B196" s="41"/>
      <c r="C196" s="269" t="s">
        <v>331</v>
      </c>
      <c r="D196" s="269" t="s">
        <v>1204</v>
      </c>
      <c r="E196" s="270" t="s">
        <v>1663</v>
      </c>
      <c r="F196" s="271" t="s">
        <v>1664</v>
      </c>
      <c r="G196" s="272" t="s">
        <v>462</v>
      </c>
      <c r="H196" s="273">
        <v>113.22</v>
      </c>
      <c r="I196" s="274"/>
      <c r="J196" s="275">
        <f>ROUND(I196*H196,2)</f>
        <v>0</v>
      </c>
      <c r="K196" s="271" t="s">
        <v>1157</v>
      </c>
      <c r="L196" s="276"/>
      <c r="M196" s="277" t="s">
        <v>32</v>
      </c>
      <c r="N196" s="278" t="s">
        <v>48</v>
      </c>
      <c r="O196" s="86"/>
      <c r="P196" s="221">
        <f>O196*H196</f>
        <v>0</v>
      </c>
      <c r="Q196" s="221">
        <v>0.00029999999999999997</v>
      </c>
      <c r="R196" s="221">
        <f>Q196*H196</f>
        <v>0.033965999999999996</v>
      </c>
      <c r="S196" s="221">
        <v>0</v>
      </c>
      <c r="T196" s="222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3" t="s">
        <v>274</v>
      </c>
      <c r="AT196" s="223" t="s">
        <v>1204</v>
      </c>
      <c r="AU196" s="223" t="s">
        <v>86</v>
      </c>
      <c r="AY196" s="18" t="s">
        <v>162</v>
      </c>
      <c r="BE196" s="224">
        <f>IF(N196="základní",J196,0)</f>
        <v>0</v>
      </c>
      <c r="BF196" s="224">
        <f>IF(N196="snížená",J196,0)</f>
        <v>0</v>
      </c>
      <c r="BG196" s="224">
        <f>IF(N196="zákl. přenesená",J196,0)</f>
        <v>0</v>
      </c>
      <c r="BH196" s="224">
        <f>IF(N196="sníž. přenesená",J196,0)</f>
        <v>0</v>
      </c>
      <c r="BI196" s="224">
        <f>IF(N196="nulová",J196,0)</f>
        <v>0</v>
      </c>
      <c r="BJ196" s="18" t="s">
        <v>84</v>
      </c>
      <c r="BK196" s="224">
        <f>ROUND(I196*H196,2)</f>
        <v>0</v>
      </c>
      <c r="BL196" s="18" t="s">
        <v>220</v>
      </c>
      <c r="BM196" s="223" t="s">
        <v>1665</v>
      </c>
    </row>
    <row r="197" s="13" customFormat="1">
      <c r="A197" s="13"/>
      <c r="B197" s="237"/>
      <c r="C197" s="238"/>
      <c r="D197" s="232" t="s">
        <v>1159</v>
      </c>
      <c r="E197" s="238"/>
      <c r="F197" s="240" t="s">
        <v>1666</v>
      </c>
      <c r="G197" s="238"/>
      <c r="H197" s="241">
        <v>113.22</v>
      </c>
      <c r="I197" s="242"/>
      <c r="J197" s="238"/>
      <c r="K197" s="238"/>
      <c r="L197" s="243"/>
      <c r="M197" s="244"/>
      <c r="N197" s="245"/>
      <c r="O197" s="245"/>
      <c r="P197" s="245"/>
      <c r="Q197" s="245"/>
      <c r="R197" s="245"/>
      <c r="S197" s="245"/>
      <c r="T197" s="24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7" t="s">
        <v>1159</v>
      </c>
      <c r="AU197" s="247" t="s">
        <v>86</v>
      </c>
      <c r="AV197" s="13" t="s">
        <v>86</v>
      </c>
      <c r="AW197" s="13" t="s">
        <v>4</v>
      </c>
      <c r="AX197" s="13" t="s">
        <v>84</v>
      </c>
      <c r="AY197" s="247" t="s">
        <v>162</v>
      </c>
    </row>
    <row r="198" s="2" customFormat="1" ht="16.5" customHeight="1">
      <c r="A198" s="40"/>
      <c r="B198" s="41"/>
      <c r="C198" s="212" t="s">
        <v>335</v>
      </c>
      <c r="D198" s="212" t="s">
        <v>163</v>
      </c>
      <c r="E198" s="213" t="s">
        <v>1667</v>
      </c>
      <c r="F198" s="214" t="s">
        <v>1668</v>
      </c>
      <c r="G198" s="215" t="s">
        <v>471</v>
      </c>
      <c r="H198" s="216">
        <v>90.209999999999994</v>
      </c>
      <c r="I198" s="217"/>
      <c r="J198" s="218">
        <f>ROUND(I198*H198,2)</f>
        <v>0</v>
      </c>
      <c r="K198" s="214" t="s">
        <v>1157</v>
      </c>
      <c r="L198" s="46"/>
      <c r="M198" s="219" t="s">
        <v>32</v>
      </c>
      <c r="N198" s="220" t="s">
        <v>48</v>
      </c>
      <c r="O198" s="86"/>
      <c r="P198" s="221">
        <f>O198*H198</f>
        <v>0</v>
      </c>
      <c r="Q198" s="221">
        <v>0</v>
      </c>
      <c r="R198" s="221">
        <f>Q198*H198</f>
        <v>0</v>
      </c>
      <c r="S198" s="221">
        <v>0</v>
      </c>
      <c r="T198" s="222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3" t="s">
        <v>220</v>
      </c>
      <c r="AT198" s="223" t="s">
        <v>163</v>
      </c>
      <c r="AU198" s="223" t="s">
        <v>86</v>
      </c>
      <c r="AY198" s="18" t="s">
        <v>162</v>
      </c>
      <c r="BE198" s="224">
        <f>IF(N198="základní",J198,0)</f>
        <v>0</v>
      </c>
      <c r="BF198" s="224">
        <f>IF(N198="snížená",J198,0)</f>
        <v>0</v>
      </c>
      <c r="BG198" s="224">
        <f>IF(N198="zákl. přenesená",J198,0)</f>
        <v>0</v>
      </c>
      <c r="BH198" s="224">
        <f>IF(N198="sníž. přenesená",J198,0)</f>
        <v>0</v>
      </c>
      <c r="BI198" s="224">
        <f>IF(N198="nulová",J198,0)</f>
        <v>0</v>
      </c>
      <c r="BJ198" s="18" t="s">
        <v>84</v>
      </c>
      <c r="BK198" s="224">
        <f>ROUND(I198*H198,2)</f>
        <v>0</v>
      </c>
      <c r="BL198" s="18" t="s">
        <v>220</v>
      </c>
      <c r="BM198" s="223" t="s">
        <v>1669</v>
      </c>
    </row>
    <row r="199" s="2" customFormat="1">
      <c r="A199" s="40"/>
      <c r="B199" s="41"/>
      <c r="C199" s="212" t="s">
        <v>341</v>
      </c>
      <c r="D199" s="212" t="s">
        <v>163</v>
      </c>
      <c r="E199" s="213" t="s">
        <v>1670</v>
      </c>
      <c r="F199" s="214" t="s">
        <v>1671</v>
      </c>
      <c r="G199" s="215" t="s">
        <v>471</v>
      </c>
      <c r="H199" s="216">
        <v>90.209999999999994</v>
      </c>
      <c r="I199" s="217"/>
      <c r="J199" s="218">
        <f>ROUND(I199*H199,2)</f>
        <v>0</v>
      </c>
      <c r="K199" s="214" t="s">
        <v>1157</v>
      </c>
      <c r="L199" s="46"/>
      <c r="M199" s="219" t="s">
        <v>32</v>
      </c>
      <c r="N199" s="220" t="s">
        <v>48</v>
      </c>
      <c r="O199" s="86"/>
      <c r="P199" s="221">
        <f>O199*H199</f>
        <v>0</v>
      </c>
      <c r="Q199" s="221">
        <v>3.0000000000000001E-05</v>
      </c>
      <c r="R199" s="221">
        <f>Q199*H199</f>
        <v>0.0027063</v>
      </c>
      <c r="S199" s="221">
        <v>0</v>
      </c>
      <c r="T199" s="222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23" t="s">
        <v>220</v>
      </c>
      <c r="AT199" s="223" t="s">
        <v>163</v>
      </c>
      <c r="AU199" s="223" t="s">
        <v>86</v>
      </c>
      <c r="AY199" s="18" t="s">
        <v>162</v>
      </c>
      <c r="BE199" s="224">
        <f>IF(N199="základní",J199,0)</f>
        <v>0</v>
      </c>
      <c r="BF199" s="224">
        <f>IF(N199="snížená",J199,0)</f>
        <v>0</v>
      </c>
      <c r="BG199" s="224">
        <f>IF(N199="zákl. přenesená",J199,0)</f>
        <v>0</v>
      </c>
      <c r="BH199" s="224">
        <f>IF(N199="sníž. přenesená",J199,0)</f>
        <v>0</v>
      </c>
      <c r="BI199" s="224">
        <f>IF(N199="nulová",J199,0)</f>
        <v>0</v>
      </c>
      <c r="BJ199" s="18" t="s">
        <v>84</v>
      </c>
      <c r="BK199" s="224">
        <f>ROUND(I199*H199,2)</f>
        <v>0</v>
      </c>
      <c r="BL199" s="18" t="s">
        <v>220</v>
      </c>
      <c r="BM199" s="223" t="s">
        <v>1672</v>
      </c>
    </row>
    <row r="200" s="2" customFormat="1">
      <c r="A200" s="40"/>
      <c r="B200" s="41"/>
      <c r="C200" s="212" t="s">
        <v>347</v>
      </c>
      <c r="D200" s="212" t="s">
        <v>163</v>
      </c>
      <c r="E200" s="213" t="s">
        <v>1299</v>
      </c>
      <c r="F200" s="214" t="s">
        <v>1300</v>
      </c>
      <c r="G200" s="215" t="s">
        <v>936</v>
      </c>
      <c r="H200" s="216">
        <v>0.32700000000000001</v>
      </c>
      <c r="I200" s="217"/>
      <c r="J200" s="218">
        <f>ROUND(I200*H200,2)</f>
        <v>0</v>
      </c>
      <c r="K200" s="214" t="s">
        <v>1157</v>
      </c>
      <c r="L200" s="46"/>
      <c r="M200" s="219" t="s">
        <v>32</v>
      </c>
      <c r="N200" s="220" t="s">
        <v>48</v>
      </c>
      <c r="O200" s="86"/>
      <c r="P200" s="221">
        <f>O200*H200</f>
        <v>0</v>
      </c>
      <c r="Q200" s="221">
        <v>0</v>
      </c>
      <c r="R200" s="221">
        <f>Q200*H200</f>
        <v>0</v>
      </c>
      <c r="S200" s="221">
        <v>0</v>
      </c>
      <c r="T200" s="222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23" t="s">
        <v>220</v>
      </c>
      <c r="AT200" s="223" t="s">
        <v>163</v>
      </c>
      <c r="AU200" s="223" t="s">
        <v>86</v>
      </c>
      <c r="AY200" s="18" t="s">
        <v>162</v>
      </c>
      <c r="BE200" s="224">
        <f>IF(N200="základní",J200,0)</f>
        <v>0</v>
      </c>
      <c r="BF200" s="224">
        <f>IF(N200="snížená",J200,0)</f>
        <v>0</v>
      </c>
      <c r="BG200" s="224">
        <f>IF(N200="zákl. přenesená",J200,0)</f>
        <v>0</v>
      </c>
      <c r="BH200" s="224">
        <f>IF(N200="sníž. přenesená",J200,0)</f>
        <v>0</v>
      </c>
      <c r="BI200" s="224">
        <f>IF(N200="nulová",J200,0)</f>
        <v>0</v>
      </c>
      <c r="BJ200" s="18" t="s">
        <v>84</v>
      </c>
      <c r="BK200" s="224">
        <f>ROUND(I200*H200,2)</f>
        <v>0</v>
      </c>
      <c r="BL200" s="18" t="s">
        <v>220</v>
      </c>
      <c r="BM200" s="223" t="s">
        <v>1673</v>
      </c>
    </row>
    <row r="201" s="12" customFormat="1" ht="22.8" customHeight="1">
      <c r="A201" s="12"/>
      <c r="B201" s="198"/>
      <c r="C201" s="199"/>
      <c r="D201" s="200" t="s">
        <v>76</v>
      </c>
      <c r="E201" s="225" t="s">
        <v>1674</v>
      </c>
      <c r="F201" s="225" t="s">
        <v>1675</v>
      </c>
      <c r="G201" s="199"/>
      <c r="H201" s="199"/>
      <c r="I201" s="202"/>
      <c r="J201" s="226">
        <f>BK201</f>
        <v>0</v>
      </c>
      <c r="K201" s="199"/>
      <c r="L201" s="204"/>
      <c r="M201" s="205"/>
      <c r="N201" s="206"/>
      <c r="O201" s="206"/>
      <c r="P201" s="207">
        <f>SUM(P202:P210)</f>
        <v>0</v>
      </c>
      <c r="Q201" s="206"/>
      <c r="R201" s="207">
        <f>SUM(R202:R210)</f>
        <v>0.013619479999999998</v>
      </c>
      <c r="S201" s="206"/>
      <c r="T201" s="208">
        <f>SUM(T202:T210)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9" t="s">
        <v>86</v>
      </c>
      <c r="AT201" s="210" t="s">
        <v>76</v>
      </c>
      <c r="AU201" s="210" t="s">
        <v>84</v>
      </c>
      <c r="AY201" s="209" t="s">
        <v>162</v>
      </c>
      <c r="BK201" s="211">
        <f>SUM(BK202:BK210)</f>
        <v>0</v>
      </c>
    </row>
    <row r="202" s="2" customFormat="1" ht="16.5" customHeight="1">
      <c r="A202" s="40"/>
      <c r="B202" s="41"/>
      <c r="C202" s="212" t="s">
        <v>351</v>
      </c>
      <c r="D202" s="212" t="s">
        <v>163</v>
      </c>
      <c r="E202" s="213" t="s">
        <v>1676</v>
      </c>
      <c r="F202" s="214" t="s">
        <v>1677</v>
      </c>
      <c r="G202" s="215" t="s">
        <v>471</v>
      </c>
      <c r="H202" s="216">
        <v>93.682000000000002</v>
      </c>
      <c r="I202" s="217"/>
      <c r="J202" s="218">
        <f>ROUND(I202*H202,2)</f>
        <v>0</v>
      </c>
      <c r="K202" s="214" t="s">
        <v>1157</v>
      </c>
      <c r="L202" s="46"/>
      <c r="M202" s="219" t="s">
        <v>32</v>
      </c>
      <c r="N202" s="220" t="s">
        <v>48</v>
      </c>
      <c r="O202" s="86"/>
      <c r="P202" s="221">
        <f>O202*H202</f>
        <v>0</v>
      </c>
      <c r="Q202" s="221">
        <v>0.00013999999999999999</v>
      </c>
      <c r="R202" s="221">
        <f>Q202*H202</f>
        <v>0.013115479999999999</v>
      </c>
      <c r="S202" s="221">
        <v>0</v>
      </c>
      <c r="T202" s="222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23" t="s">
        <v>220</v>
      </c>
      <c r="AT202" s="223" t="s">
        <v>163</v>
      </c>
      <c r="AU202" s="223" t="s">
        <v>86</v>
      </c>
      <c r="AY202" s="18" t="s">
        <v>162</v>
      </c>
      <c r="BE202" s="224">
        <f>IF(N202="základní",J202,0)</f>
        <v>0</v>
      </c>
      <c r="BF202" s="224">
        <f>IF(N202="snížená",J202,0)</f>
        <v>0</v>
      </c>
      <c r="BG202" s="224">
        <f>IF(N202="zákl. přenesená",J202,0)</f>
        <v>0</v>
      </c>
      <c r="BH202" s="224">
        <f>IF(N202="sníž. přenesená",J202,0)</f>
        <v>0</v>
      </c>
      <c r="BI202" s="224">
        <f>IF(N202="nulová",J202,0)</f>
        <v>0</v>
      </c>
      <c r="BJ202" s="18" t="s">
        <v>84</v>
      </c>
      <c r="BK202" s="224">
        <f>ROUND(I202*H202,2)</f>
        <v>0</v>
      </c>
      <c r="BL202" s="18" t="s">
        <v>220</v>
      </c>
      <c r="BM202" s="223" t="s">
        <v>1678</v>
      </c>
    </row>
    <row r="203" s="14" customFormat="1">
      <c r="A203" s="14"/>
      <c r="B203" s="248"/>
      <c r="C203" s="249"/>
      <c r="D203" s="232" t="s">
        <v>1159</v>
      </c>
      <c r="E203" s="250" t="s">
        <v>32</v>
      </c>
      <c r="F203" s="251" t="s">
        <v>1679</v>
      </c>
      <c r="G203" s="249"/>
      <c r="H203" s="250" t="s">
        <v>32</v>
      </c>
      <c r="I203" s="252"/>
      <c r="J203" s="249"/>
      <c r="K203" s="249"/>
      <c r="L203" s="253"/>
      <c r="M203" s="254"/>
      <c r="N203" s="255"/>
      <c r="O203" s="255"/>
      <c r="P203" s="255"/>
      <c r="Q203" s="255"/>
      <c r="R203" s="255"/>
      <c r="S203" s="255"/>
      <c r="T203" s="256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7" t="s">
        <v>1159</v>
      </c>
      <c r="AU203" s="257" t="s">
        <v>86</v>
      </c>
      <c r="AV203" s="14" t="s">
        <v>84</v>
      </c>
      <c r="AW203" s="14" t="s">
        <v>39</v>
      </c>
      <c r="AX203" s="14" t="s">
        <v>77</v>
      </c>
      <c r="AY203" s="257" t="s">
        <v>162</v>
      </c>
    </row>
    <row r="204" s="13" customFormat="1">
      <c r="A204" s="13"/>
      <c r="B204" s="237"/>
      <c r="C204" s="238"/>
      <c r="D204" s="232" t="s">
        <v>1159</v>
      </c>
      <c r="E204" s="239" t="s">
        <v>32</v>
      </c>
      <c r="F204" s="240" t="s">
        <v>1680</v>
      </c>
      <c r="G204" s="238"/>
      <c r="H204" s="241">
        <v>49.165999999999997</v>
      </c>
      <c r="I204" s="242"/>
      <c r="J204" s="238"/>
      <c r="K204" s="238"/>
      <c r="L204" s="243"/>
      <c r="M204" s="244"/>
      <c r="N204" s="245"/>
      <c r="O204" s="245"/>
      <c r="P204" s="245"/>
      <c r="Q204" s="245"/>
      <c r="R204" s="245"/>
      <c r="S204" s="245"/>
      <c r="T204" s="24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7" t="s">
        <v>1159</v>
      </c>
      <c r="AU204" s="247" t="s">
        <v>86</v>
      </c>
      <c r="AV204" s="13" t="s">
        <v>86</v>
      </c>
      <c r="AW204" s="13" t="s">
        <v>39</v>
      </c>
      <c r="AX204" s="13" t="s">
        <v>77</v>
      </c>
      <c r="AY204" s="247" t="s">
        <v>162</v>
      </c>
    </row>
    <row r="205" s="13" customFormat="1">
      <c r="A205" s="13"/>
      <c r="B205" s="237"/>
      <c r="C205" s="238"/>
      <c r="D205" s="232" t="s">
        <v>1159</v>
      </c>
      <c r="E205" s="239" t="s">
        <v>32</v>
      </c>
      <c r="F205" s="240" t="s">
        <v>1681</v>
      </c>
      <c r="G205" s="238"/>
      <c r="H205" s="241">
        <v>39.927999999999997</v>
      </c>
      <c r="I205" s="242"/>
      <c r="J205" s="238"/>
      <c r="K205" s="238"/>
      <c r="L205" s="243"/>
      <c r="M205" s="244"/>
      <c r="N205" s="245"/>
      <c r="O205" s="245"/>
      <c r="P205" s="245"/>
      <c r="Q205" s="245"/>
      <c r="R205" s="245"/>
      <c r="S205" s="245"/>
      <c r="T205" s="24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7" t="s">
        <v>1159</v>
      </c>
      <c r="AU205" s="247" t="s">
        <v>86</v>
      </c>
      <c r="AV205" s="13" t="s">
        <v>86</v>
      </c>
      <c r="AW205" s="13" t="s">
        <v>39</v>
      </c>
      <c r="AX205" s="13" t="s">
        <v>77</v>
      </c>
      <c r="AY205" s="247" t="s">
        <v>162</v>
      </c>
    </row>
    <row r="206" s="14" customFormat="1">
      <c r="A206" s="14"/>
      <c r="B206" s="248"/>
      <c r="C206" s="249"/>
      <c r="D206" s="232" t="s">
        <v>1159</v>
      </c>
      <c r="E206" s="250" t="s">
        <v>32</v>
      </c>
      <c r="F206" s="251" t="s">
        <v>1646</v>
      </c>
      <c r="G206" s="249"/>
      <c r="H206" s="250" t="s">
        <v>32</v>
      </c>
      <c r="I206" s="252"/>
      <c r="J206" s="249"/>
      <c r="K206" s="249"/>
      <c r="L206" s="253"/>
      <c r="M206" s="254"/>
      <c r="N206" s="255"/>
      <c r="O206" s="255"/>
      <c r="P206" s="255"/>
      <c r="Q206" s="255"/>
      <c r="R206" s="255"/>
      <c r="S206" s="255"/>
      <c r="T206" s="256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7" t="s">
        <v>1159</v>
      </c>
      <c r="AU206" s="257" t="s">
        <v>86</v>
      </c>
      <c r="AV206" s="14" t="s">
        <v>84</v>
      </c>
      <c r="AW206" s="14" t="s">
        <v>39</v>
      </c>
      <c r="AX206" s="14" t="s">
        <v>77</v>
      </c>
      <c r="AY206" s="257" t="s">
        <v>162</v>
      </c>
    </row>
    <row r="207" s="13" customFormat="1">
      <c r="A207" s="13"/>
      <c r="B207" s="237"/>
      <c r="C207" s="238"/>
      <c r="D207" s="232" t="s">
        <v>1159</v>
      </c>
      <c r="E207" s="239" t="s">
        <v>32</v>
      </c>
      <c r="F207" s="240" t="s">
        <v>1682</v>
      </c>
      <c r="G207" s="238"/>
      <c r="H207" s="241">
        <v>4.5880000000000001</v>
      </c>
      <c r="I207" s="242"/>
      <c r="J207" s="238"/>
      <c r="K207" s="238"/>
      <c r="L207" s="243"/>
      <c r="M207" s="244"/>
      <c r="N207" s="245"/>
      <c r="O207" s="245"/>
      <c r="P207" s="245"/>
      <c r="Q207" s="245"/>
      <c r="R207" s="245"/>
      <c r="S207" s="245"/>
      <c r="T207" s="24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7" t="s">
        <v>1159</v>
      </c>
      <c r="AU207" s="247" t="s">
        <v>86</v>
      </c>
      <c r="AV207" s="13" t="s">
        <v>86</v>
      </c>
      <c r="AW207" s="13" t="s">
        <v>39</v>
      </c>
      <c r="AX207" s="13" t="s">
        <v>77</v>
      </c>
      <c r="AY207" s="247" t="s">
        <v>162</v>
      </c>
    </row>
    <row r="208" s="15" customFormat="1">
      <c r="A208" s="15"/>
      <c r="B208" s="258"/>
      <c r="C208" s="259"/>
      <c r="D208" s="232" t="s">
        <v>1159</v>
      </c>
      <c r="E208" s="260" t="s">
        <v>32</v>
      </c>
      <c r="F208" s="261" t="s">
        <v>1203</v>
      </c>
      <c r="G208" s="259"/>
      <c r="H208" s="262">
        <v>93.681999999999988</v>
      </c>
      <c r="I208" s="263"/>
      <c r="J208" s="259"/>
      <c r="K208" s="259"/>
      <c r="L208" s="264"/>
      <c r="M208" s="265"/>
      <c r="N208" s="266"/>
      <c r="O208" s="266"/>
      <c r="P208" s="266"/>
      <c r="Q208" s="266"/>
      <c r="R208" s="266"/>
      <c r="S208" s="266"/>
      <c r="T208" s="267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68" t="s">
        <v>1159</v>
      </c>
      <c r="AU208" s="268" t="s">
        <v>86</v>
      </c>
      <c r="AV208" s="15" t="s">
        <v>179</v>
      </c>
      <c r="AW208" s="15" t="s">
        <v>39</v>
      </c>
      <c r="AX208" s="15" t="s">
        <v>84</v>
      </c>
      <c r="AY208" s="268" t="s">
        <v>162</v>
      </c>
    </row>
    <row r="209" s="2" customFormat="1" ht="16.5" customHeight="1">
      <c r="A209" s="40"/>
      <c r="B209" s="41"/>
      <c r="C209" s="212" t="s">
        <v>355</v>
      </c>
      <c r="D209" s="212" t="s">
        <v>163</v>
      </c>
      <c r="E209" s="213" t="s">
        <v>1683</v>
      </c>
      <c r="F209" s="214" t="s">
        <v>1684</v>
      </c>
      <c r="G209" s="215" t="s">
        <v>471</v>
      </c>
      <c r="H209" s="216">
        <v>4.2000000000000002</v>
      </c>
      <c r="I209" s="217"/>
      <c r="J209" s="218">
        <f>ROUND(I209*H209,2)</f>
        <v>0</v>
      </c>
      <c r="K209" s="214" t="s">
        <v>1157</v>
      </c>
      <c r="L209" s="46"/>
      <c r="M209" s="219" t="s">
        <v>32</v>
      </c>
      <c r="N209" s="220" t="s">
        <v>48</v>
      </c>
      <c r="O209" s="86"/>
      <c r="P209" s="221">
        <f>O209*H209</f>
        <v>0</v>
      </c>
      <c r="Q209" s="221">
        <v>0.00012</v>
      </c>
      <c r="R209" s="221">
        <f>Q209*H209</f>
        <v>0.000504</v>
      </c>
      <c r="S209" s="221">
        <v>0</v>
      </c>
      <c r="T209" s="222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23" t="s">
        <v>220</v>
      </c>
      <c r="AT209" s="223" t="s">
        <v>163</v>
      </c>
      <c r="AU209" s="223" t="s">
        <v>86</v>
      </c>
      <c r="AY209" s="18" t="s">
        <v>162</v>
      </c>
      <c r="BE209" s="224">
        <f>IF(N209="základní",J209,0)</f>
        <v>0</v>
      </c>
      <c r="BF209" s="224">
        <f>IF(N209="snížená",J209,0)</f>
        <v>0</v>
      </c>
      <c r="BG209" s="224">
        <f>IF(N209="zákl. přenesená",J209,0)</f>
        <v>0</v>
      </c>
      <c r="BH209" s="224">
        <f>IF(N209="sníž. přenesená",J209,0)</f>
        <v>0</v>
      </c>
      <c r="BI209" s="224">
        <f>IF(N209="nulová",J209,0)</f>
        <v>0</v>
      </c>
      <c r="BJ209" s="18" t="s">
        <v>84</v>
      </c>
      <c r="BK209" s="224">
        <f>ROUND(I209*H209,2)</f>
        <v>0</v>
      </c>
      <c r="BL209" s="18" t="s">
        <v>220</v>
      </c>
      <c r="BM209" s="223" t="s">
        <v>1685</v>
      </c>
    </row>
    <row r="210" s="13" customFormat="1">
      <c r="A210" s="13"/>
      <c r="B210" s="237"/>
      <c r="C210" s="238"/>
      <c r="D210" s="232" t="s">
        <v>1159</v>
      </c>
      <c r="E210" s="239" t="s">
        <v>32</v>
      </c>
      <c r="F210" s="240" t="s">
        <v>1686</v>
      </c>
      <c r="G210" s="238"/>
      <c r="H210" s="241">
        <v>4.2000000000000002</v>
      </c>
      <c r="I210" s="242"/>
      <c r="J210" s="238"/>
      <c r="K210" s="238"/>
      <c r="L210" s="243"/>
      <c r="M210" s="244"/>
      <c r="N210" s="245"/>
      <c r="O210" s="245"/>
      <c r="P210" s="245"/>
      <c r="Q210" s="245"/>
      <c r="R210" s="245"/>
      <c r="S210" s="245"/>
      <c r="T210" s="24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7" t="s">
        <v>1159</v>
      </c>
      <c r="AU210" s="247" t="s">
        <v>86</v>
      </c>
      <c r="AV210" s="13" t="s">
        <v>86</v>
      </c>
      <c r="AW210" s="13" t="s">
        <v>39</v>
      </c>
      <c r="AX210" s="13" t="s">
        <v>84</v>
      </c>
      <c r="AY210" s="247" t="s">
        <v>162</v>
      </c>
    </row>
    <row r="211" s="12" customFormat="1" ht="22.8" customHeight="1">
      <c r="A211" s="12"/>
      <c r="B211" s="198"/>
      <c r="C211" s="199"/>
      <c r="D211" s="200" t="s">
        <v>76</v>
      </c>
      <c r="E211" s="225" t="s">
        <v>1302</v>
      </c>
      <c r="F211" s="225" t="s">
        <v>1303</v>
      </c>
      <c r="G211" s="199"/>
      <c r="H211" s="199"/>
      <c r="I211" s="202"/>
      <c r="J211" s="226">
        <f>BK211</f>
        <v>0</v>
      </c>
      <c r="K211" s="199"/>
      <c r="L211" s="204"/>
      <c r="M211" s="205"/>
      <c r="N211" s="206"/>
      <c r="O211" s="206"/>
      <c r="P211" s="207">
        <f>SUM(P212:P222)</f>
        <v>0</v>
      </c>
      <c r="Q211" s="206"/>
      <c r="R211" s="207">
        <f>SUM(R212:R222)</f>
        <v>0.1358569</v>
      </c>
      <c r="S211" s="206"/>
      <c r="T211" s="208">
        <f>SUM(T212:T222)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09" t="s">
        <v>86</v>
      </c>
      <c r="AT211" s="210" t="s">
        <v>76</v>
      </c>
      <c r="AU211" s="210" t="s">
        <v>84</v>
      </c>
      <c r="AY211" s="209" t="s">
        <v>162</v>
      </c>
      <c r="BK211" s="211">
        <f>SUM(BK212:BK222)</f>
        <v>0</v>
      </c>
    </row>
    <row r="212" s="2" customFormat="1" ht="21.75" customHeight="1">
      <c r="A212" s="40"/>
      <c r="B212" s="41"/>
      <c r="C212" s="212" t="s">
        <v>361</v>
      </c>
      <c r="D212" s="212" t="s">
        <v>163</v>
      </c>
      <c r="E212" s="213" t="s">
        <v>1687</v>
      </c>
      <c r="F212" s="214" t="s">
        <v>1688</v>
      </c>
      <c r="G212" s="215" t="s">
        <v>471</v>
      </c>
      <c r="H212" s="216">
        <v>293.13999999999999</v>
      </c>
      <c r="I212" s="217"/>
      <c r="J212" s="218">
        <f>ROUND(I212*H212,2)</f>
        <v>0</v>
      </c>
      <c r="K212" s="214" t="s">
        <v>1157</v>
      </c>
      <c r="L212" s="46"/>
      <c r="M212" s="219" t="s">
        <v>32</v>
      </c>
      <c r="N212" s="220" t="s">
        <v>48</v>
      </c>
      <c r="O212" s="86"/>
      <c r="P212" s="221">
        <f>O212*H212</f>
        <v>0</v>
      </c>
      <c r="Q212" s="221">
        <v>0.00020000000000000001</v>
      </c>
      <c r="R212" s="221">
        <f>Q212*H212</f>
        <v>0.058628</v>
      </c>
      <c r="S212" s="221">
        <v>0</v>
      </c>
      <c r="T212" s="222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23" t="s">
        <v>220</v>
      </c>
      <c r="AT212" s="223" t="s">
        <v>163</v>
      </c>
      <c r="AU212" s="223" t="s">
        <v>86</v>
      </c>
      <c r="AY212" s="18" t="s">
        <v>162</v>
      </c>
      <c r="BE212" s="224">
        <f>IF(N212="základní",J212,0)</f>
        <v>0</v>
      </c>
      <c r="BF212" s="224">
        <f>IF(N212="snížená",J212,0)</f>
        <v>0</v>
      </c>
      <c r="BG212" s="224">
        <f>IF(N212="zákl. přenesená",J212,0)</f>
        <v>0</v>
      </c>
      <c r="BH212" s="224">
        <f>IF(N212="sníž. přenesená",J212,0)</f>
        <v>0</v>
      </c>
      <c r="BI212" s="224">
        <f>IF(N212="nulová",J212,0)</f>
        <v>0</v>
      </c>
      <c r="BJ212" s="18" t="s">
        <v>84</v>
      </c>
      <c r="BK212" s="224">
        <f>ROUND(I212*H212,2)</f>
        <v>0</v>
      </c>
      <c r="BL212" s="18" t="s">
        <v>220</v>
      </c>
      <c r="BM212" s="223" t="s">
        <v>1689</v>
      </c>
    </row>
    <row r="213" s="13" customFormat="1">
      <c r="A213" s="13"/>
      <c r="B213" s="237"/>
      <c r="C213" s="238"/>
      <c r="D213" s="232" t="s">
        <v>1159</v>
      </c>
      <c r="E213" s="239" t="s">
        <v>32</v>
      </c>
      <c r="F213" s="240" t="s">
        <v>1690</v>
      </c>
      <c r="G213" s="238"/>
      <c r="H213" s="241">
        <v>67.5</v>
      </c>
      <c r="I213" s="242"/>
      <c r="J213" s="238"/>
      <c r="K213" s="238"/>
      <c r="L213" s="243"/>
      <c r="M213" s="244"/>
      <c r="N213" s="245"/>
      <c r="O213" s="245"/>
      <c r="P213" s="245"/>
      <c r="Q213" s="245"/>
      <c r="R213" s="245"/>
      <c r="S213" s="245"/>
      <c r="T213" s="24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7" t="s">
        <v>1159</v>
      </c>
      <c r="AU213" s="247" t="s">
        <v>86</v>
      </c>
      <c r="AV213" s="13" t="s">
        <v>86</v>
      </c>
      <c r="AW213" s="13" t="s">
        <v>39</v>
      </c>
      <c r="AX213" s="13" t="s">
        <v>77</v>
      </c>
      <c r="AY213" s="247" t="s">
        <v>162</v>
      </c>
    </row>
    <row r="214" s="13" customFormat="1">
      <c r="A214" s="13"/>
      <c r="B214" s="237"/>
      <c r="C214" s="238"/>
      <c r="D214" s="232" t="s">
        <v>1159</v>
      </c>
      <c r="E214" s="239" t="s">
        <v>32</v>
      </c>
      <c r="F214" s="240" t="s">
        <v>1691</v>
      </c>
      <c r="G214" s="238"/>
      <c r="H214" s="241">
        <v>50</v>
      </c>
      <c r="I214" s="242"/>
      <c r="J214" s="238"/>
      <c r="K214" s="238"/>
      <c r="L214" s="243"/>
      <c r="M214" s="244"/>
      <c r="N214" s="245"/>
      <c r="O214" s="245"/>
      <c r="P214" s="245"/>
      <c r="Q214" s="245"/>
      <c r="R214" s="245"/>
      <c r="S214" s="245"/>
      <c r="T214" s="24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7" t="s">
        <v>1159</v>
      </c>
      <c r="AU214" s="247" t="s">
        <v>86</v>
      </c>
      <c r="AV214" s="13" t="s">
        <v>86</v>
      </c>
      <c r="AW214" s="13" t="s">
        <v>39</v>
      </c>
      <c r="AX214" s="13" t="s">
        <v>77</v>
      </c>
      <c r="AY214" s="247" t="s">
        <v>162</v>
      </c>
    </row>
    <row r="215" s="13" customFormat="1">
      <c r="A215" s="13"/>
      <c r="B215" s="237"/>
      <c r="C215" s="238"/>
      <c r="D215" s="232" t="s">
        <v>1159</v>
      </c>
      <c r="E215" s="239" t="s">
        <v>32</v>
      </c>
      <c r="F215" s="240" t="s">
        <v>1692</v>
      </c>
      <c r="G215" s="238"/>
      <c r="H215" s="241">
        <v>175.63999999999999</v>
      </c>
      <c r="I215" s="242"/>
      <c r="J215" s="238"/>
      <c r="K215" s="238"/>
      <c r="L215" s="243"/>
      <c r="M215" s="244"/>
      <c r="N215" s="245"/>
      <c r="O215" s="245"/>
      <c r="P215" s="245"/>
      <c r="Q215" s="245"/>
      <c r="R215" s="245"/>
      <c r="S215" s="245"/>
      <c r="T215" s="24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7" t="s">
        <v>1159</v>
      </c>
      <c r="AU215" s="247" t="s">
        <v>86</v>
      </c>
      <c r="AV215" s="13" t="s">
        <v>86</v>
      </c>
      <c r="AW215" s="13" t="s">
        <v>39</v>
      </c>
      <c r="AX215" s="13" t="s">
        <v>77</v>
      </c>
      <c r="AY215" s="247" t="s">
        <v>162</v>
      </c>
    </row>
    <row r="216" s="15" customFormat="1">
      <c r="A216" s="15"/>
      <c r="B216" s="258"/>
      <c r="C216" s="259"/>
      <c r="D216" s="232" t="s">
        <v>1159</v>
      </c>
      <c r="E216" s="260" t="s">
        <v>32</v>
      </c>
      <c r="F216" s="261" t="s">
        <v>1203</v>
      </c>
      <c r="G216" s="259"/>
      <c r="H216" s="262">
        <v>293.13999999999999</v>
      </c>
      <c r="I216" s="263"/>
      <c r="J216" s="259"/>
      <c r="K216" s="259"/>
      <c r="L216" s="264"/>
      <c r="M216" s="265"/>
      <c r="N216" s="266"/>
      <c r="O216" s="266"/>
      <c r="P216" s="266"/>
      <c r="Q216" s="266"/>
      <c r="R216" s="266"/>
      <c r="S216" s="266"/>
      <c r="T216" s="267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8" t="s">
        <v>1159</v>
      </c>
      <c r="AU216" s="268" t="s">
        <v>86</v>
      </c>
      <c r="AV216" s="15" t="s">
        <v>179</v>
      </c>
      <c r="AW216" s="15" t="s">
        <v>39</v>
      </c>
      <c r="AX216" s="15" t="s">
        <v>84</v>
      </c>
      <c r="AY216" s="268" t="s">
        <v>162</v>
      </c>
    </row>
    <row r="217" s="2" customFormat="1" ht="16.5" customHeight="1">
      <c r="A217" s="40"/>
      <c r="B217" s="41"/>
      <c r="C217" s="212" t="s">
        <v>365</v>
      </c>
      <c r="D217" s="212" t="s">
        <v>163</v>
      </c>
      <c r="E217" s="213" t="s">
        <v>1307</v>
      </c>
      <c r="F217" s="214" t="s">
        <v>1308</v>
      </c>
      <c r="G217" s="215" t="s">
        <v>471</v>
      </c>
      <c r="H217" s="216">
        <v>101.25</v>
      </c>
      <c r="I217" s="217"/>
      <c r="J217" s="218">
        <f>ROUND(I217*H217,2)</f>
        <v>0</v>
      </c>
      <c r="K217" s="214" t="s">
        <v>1157</v>
      </c>
      <c r="L217" s="46"/>
      <c r="M217" s="219" t="s">
        <v>32</v>
      </c>
      <c r="N217" s="220" t="s">
        <v>48</v>
      </c>
      <c r="O217" s="86"/>
      <c r="P217" s="221">
        <f>O217*H217</f>
        <v>0</v>
      </c>
      <c r="Q217" s="221">
        <v>1.0000000000000001E-05</v>
      </c>
      <c r="R217" s="221">
        <f>Q217*H217</f>
        <v>0.0010125000000000002</v>
      </c>
      <c r="S217" s="221">
        <v>0</v>
      </c>
      <c r="T217" s="222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23" t="s">
        <v>220</v>
      </c>
      <c r="AT217" s="223" t="s">
        <v>163</v>
      </c>
      <c r="AU217" s="223" t="s">
        <v>86</v>
      </c>
      <c r="AY217" s="18" t="s">
        <v>162</v>
      </c>
      <c r="BE217" s="224">
        <f>IF(N217="základní",J217,0)</f>
        <v>0</v>
      </c>
      <c r="BF217" s="224">
        <f>IF(N217="snížená",J217,0)</f>
        <v>0</v>
      </c>
      <c r="BG217" s="224">
        <f>IF(N217="zákl. přenesená",J217,0)</f>
        <v>0</v>
      </c>
      <c r="BH217" s="224">
        <f>IF(N217="sníž. přenesená",J217,0)</f>
        <v>0</v>
      </c>
      <c r="BI217" s="224">
        <f>IF(N217="nulová",J217,0)</f>
        <v>0</v>
      </c>
      <c r="BJ217" s="18" t="s">
        <v>84</v>
      </c>
      <c r="BK217" s="224">
        <f>ROUND(I217*H217,2)</f>
        <v>0</v>
      </c>
      <c r="BL217" s="18" t="s">
        <v>220</v>
      </c>
      <c r="BM217" s="223" t="s">
        <v>1693</v>
      </c>
    </row>
    <row r="218" s="2" customFormat="1">
      <c r="A218" s="40"/>
      <c r="B218" s="41"/>
      <c r="C218" s="212" t="s">
        <v>370</v>
      </c>
      <c r="D218" s="212" t="s">
        <v>163</v>
      </c>
      <c r="E218" s="213" t="s">
        <v>1694</v>
      </c>
      <c r="F218" s="214" t="s">
        <v>1695</v>
      </c>
      <c r="G218" s="215" t="s">
        <v>471</v>
      </c>
      <c r="H218" s="216">
        <v>293.13999999999999</v>
      </c>
      <c r="I218" s="217"/>
      <c r="J218" s="218">
        <f>ROUND(I218*H218,2)</f>
        <v>0</v>
      </c>
      <c r="K218" s="214" t="s">
        <v>1157</v>
      </c>
      <c r="L218" s="46"/>
      <c r="M218" s="219" t="s">
        <v>32</v>
      </c>
      <c r="N218" s="220" t="s">
        <v>48</v>
      </c>
      <c r="O218" s="86"/>
      <c r="P218" s="221">
        <f>O218*H218</f>
        <v>0</v>
      </c>
      <c r="Q218" s="221">
        <v>0.00025999999999999998</v>
      </c>
      <c r="R218" s="221">
        <f>Q218*H218</f>
        <v>0.07621639999999999</v>
      </c>
      <c r="S218" s="221">
        <v>0</v>
      </c>
      <c r="T218" s="222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23" t="s">
        <v>220</v>
      </c>
      <c r="AT218" s="223" t="s">
        <v>163</v>
      </c>
      <c r="AU218" s="223" t="s">
        <v>86</v>
      </c>
      <c r="AY218" s="18" t="s">
        <v>162</v>
      </c>
      <c r="BE218" s="224">
        <f>IF(N218="základní",J218,0)</f>
        <v>0</v>
      </c>
      <c r="BF218" s="224">
        <f>IF(N218="snížená",J218,0)</f>
        <v>0</v>
      </c>
      <c r="BG218" s="224">
        <f>IF(N218="zákl. přenesená",J218,0)</f>
        <v>0</v>
      </c>
      <c r="BH218" s="224">
        <f>IF(N218="sníž. přenesená",J218,0)</f>
        <v>0</v>
      </c>
      <c r="BI218" s="224">
        <f>IF(N218="nulová",J218,0)</f>
        <v>0</v>
      </c>
      <c r="BJ218" s="18" t="s">
        <v>84</v>
      </c>
      <c r="BK218" s="224">
        <f>ROUND(I218*H218,2)</f>
        <v>0</v>
      </c>
      <c r="BL218" s="18" t="s">
        <v>220</v>
      </c>
      <c r="BM218" s="223" t="s">
        <v>1696</v>
      </c>
    </row>
    <row r="219" s="13" customFormat="1">
      <c r="A219" s="13"/>
      <c r="B219" s="237"/>
      <c r="C219" s="238"/>
      <c r="D219" s="232" t="s">
        <v>1159</v>
      </c>
      <c r="E219" s="239" t="s">
        <v>32</v>
      </c>
      <c r="F219" s="240" t="s">
        <v>1690</v>
      </c>
      <c r="G219" s="238"/>
      <c r="H219" s="241">
        <v>67.5</v>
      </c>
      <c r="I219" s="242"/>
      <c r="J219" s="238"/>
      <c r="K219" s="238"/>
      <c r="L219" s="243"/>
      <c r="M219" s="244"/>
      <c r="N219" s="245"/>
      <c r="O219" s="245"/>
      <c r="P219" s="245"/>
      <c r="Q219" s="245"/>
      <c r="R219" s="245"/>
      <c r="S219" s="245"/>
      <c r="T219" s="24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7" t="s">
        <v>1159</v>
      </c>
      <c r="AU219" s="247" t="s">
        <v>86</v>
      </c>
      <c r="AV219" s="13" t="s">
        <v>86</v>
      </c>
      <c r="AW219" s="13" t="s">
        <v>39</v>
      </c>
      <c r="AX219" s="13" t="s">
        <v>77</v>
      </c>
      <c r="AY219" s="247" t="s">
        <v>162</v>
      </c>
    </row>
    <row r="220" s="13" customFormat="1">
      <c r="A220" s="13"/>
      <c r="B220" s="237"/>
      <c r="C220" s="238"/>
      <c r="D220" s="232" t="s">
        <v>1159</v>
      </c>
      <c r="E220" s="239" t="s">
        <v>32</v>
      </c>
      <c r="F220" s="240" t="s">
        <v>1691</v>
      </c>
      <c r="G220" s="238"/>
      <c r="H220" s="241">
        <v>50</v>
      </c>
      <c r="I220" s="242"/>
      <c r="J220" s="238"/>
      <c r="K220" s="238"/>
      <c r="L220" s="243"/>
      <c r="M220" s="244"/>
      <c r="N220" s="245"/>
      <c r="O220" s="245"/>
      <c r="P220" s="245"/>
      <c r="Q220" s="245"/>
      <c r="R220" s="245"/>
      <c r="S220" s="245"/>
      <c r="T220" s="24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7" t="s">
        <v>1159</v>
      </c>
      <c r="AU220" s="247" t="s">
        <v>86</v>
      </c>
      <c r="AV220" s="13" t="s">
        <v>86</v>
      </c>
      <c r="AW220" s="13" t="s">
        <v>39</v>
      </c>
      <c r="AX220" s="13" t="s">
        <v>77</v>
      </c>
      <c r="AY220" s="247" t="s">
        <v>162</v>
      </c>
    </row>
    <row r="221" s="13" customFormat="1">
      <c r="A221" s="13"/>
      <c r="B221" s="237"/>
      <c r="C221" s="238"/>
      <c r="D221" s="232" t="s">
        <v>1159</v>
      </c>
      <c r="E221" s="239" t="s">
        <v>32</v>
      </c>
      <c r="F221" s="240" t="s">
        <v>1692</v>
      </c>
      <c r="G221" s="238"/>
      <c r="H221" s="241">
        <v>175.63999999999999</v>
      </c>
      <c r="I221" s="242"/>
      <c r="J221" s="238"/>
      <c r="K221" s="238"/>
      <c r="L221" s="243"/>
      <c r="M221" s="244"/>
      <c r="N221" s="245"/>
      <c r="O221" s="245"/>
      <c r="P221" s="245"/>
      <c r="Q221" s="245"/>
      <c r="R221" s="245"/>
      <c r="S221" s="245"/>
      <c r="T221" s="24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7" t="s">
        <v>1159</v>
      </c>
      <c r="AU221" s="247" t="s">
        <v>86</v>
      </c>
      <c r="AV221" s="13" t="s">
        <v>86</v>
      </c>
      <c r="AW221" s="13" t="s">
        <v>39</v>
      </c>
      <c r="AX221" s="13" t="s">
        <v>77</v>
      </c>
      <c r="AY221" s="247" t="s">
        <v>162</v>
      </c>
    </row>
    <row r="222" s="15" customFormat="1">
      <c r="A222" s="15"/>
      <c r="B222" s="258"/>
      <c r="C222" s="259"/>
      <c r="D222" s="232" t="s">
        <v>1159</v>
      </c>
      <c r="E222" s="260" t="s">
        <v>32</v>
      </c>
      <c r="F222" s="261" t="s">
        <v>1203</v>
      </c>
      <c r="G222" s="259"/>
      <c r="H222" s="262">
        <v>293.13999999999999</v>
      </c>
      <c r="I222" s="263"/>
      <c r="J222" s="259"/>
      <c r="K222" s="259"/>
      <c r="L222" s="264"/>
      <c r="M222" s="282"/>
      <c r="N222" s="283"/>
      <c r="O222" s="283"/>
      <c r="P222" s="283"/>
      <c r="Q222" s="283"/>
      <c r="R222" s="283"/>
      <c r="S222" s="283"/>
      <c r="T222" s="284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68" t="s">
        <v>1159</v>
      </c>
      <c r="AU222" s="268" t="s">
        <v>86</v>
      </c>
      <c r="AV222" s="15" t="s">
        <v>179</v>
      </c>
      <c r="AW222" s="15" t="s">
        <v>39</v>
      </c>
      <c r="AX222" s="15" t="s">
        <v>84</v>
      </c>
      <c r="AY222" s="268" t="s">
        <v>162</v>
      </c>
    </row>
    <row r="223" s="2" customFormat="1" ht="6.96" customHeight="1">
      <c r="A223" s="40"/>
      <c r="B223" s="61"/>
      <c r="C223" s="62"/>
      <c r="D223" s="62"/>
      <c r="E223" s="62"/>
      <c r="F223" s="62"/>
      <c r="G223" s="62"/>
      <c r="H223" s="62"/>
      <c r="I223" s="62"/>
      <c r="J223" s="62"/>
      <c r="K223" s="62"/>
      <c r="L223" s="46"/>
      <c r="M223" s="40"/>
      <c r="O223" s="40"/>
      <c r="P223" s="40"/>
      <c r="Q223" s="40"/>
      <c r="R223" s="40"/>
      <c r="S223" s="40"/>
      <c r="T223" s="40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</row>
  </sheetData>
  <sheetProtection sheet="1" autoFilter="0" formatColumns="0" formatRows="0" objects="1" scenarios="1" spinCount="100000" saltValue="e1IallD/n3LtjrWnKLgbJdPsoSlmGMAzokmESgVV7zwBXkb2/id6oh8BfSNB0dS9CCjslwgLJdV9gxLlkINtBQ==" hashValue="5+n0yLwBhs6Np3u7rCW7gkh+gtJPUR7t7dUZdT3NF/cl4yrQgACoOmnR3dxo5pxTOaDmXBLTR/4jrH4ZgNTAqw==" algorithmName="SHA-512" password="CC35"/>
  <autoFilter ref="C100:K22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9:H89"/>
    <mergeCell ref="E91:H91"/>
    <mergeCell ref="E93:H9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109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86</v>
      </c>
    </row>
    <row r="4" s="1" customFormat="1" ht="24.96" customHeight="1">
      <c r="B4" s="21"/>
      <c r="D4" s="142" t="s">
        <v>110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Energeticky úsporná opatření ZŠ Podmostní 1</v>
      </c>
      <c r="F7" s="144"/>
      <c r="G7" s="144"/>
      <c r="H7" s="144"/>
      <c r="L7" s="21"/>
    </row>
    <row r="8" s="1" customFormat="1" ht="12" customHeight="1">
      <c r="B8" s="21"/>
      <c r="D8" s="144" t="s">
        <v>111</v>
      </c>
      <c r="L8" s="21"/>
    </row>
    <row r="9" s="2" customFormat="1" ht="16.5" customHeight="1">
      <c r="A9" s="40"/>
      <c r="B9" s="46"/>
      <c r="C9" s="40"/>
      <c r="D9" s="40"/>
      <c r="E9" s="145" t="s">
        <v>112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113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1697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32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22</v>
      </c>
      <c r="E14" s="40"/>
      <c r="F14" s="135" t="s">
        <v>23</v>
      </c>
      <c r="G14" s="40"/>
      <c r="H14" s="40"/>
      <c r="I14" s="144" t="s">
        <v>24</v>
      </c>
      <c r="J14" s="148" t="str">
        <f>'Rekapitulace stavby'!AN8</f>
        <v>12. 12. 2020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30</v>
      </c>
      <c r="E16" s="40"/>
      <c r="F16" s="40"/>
      <c r="G16" s="40"/>
      <c r="H16" s="40"/>
      <c r="I16" s="144" t="s">
        <v>31</v>
      </c>
      <c r="J16" s="135" t="s">
        <v>32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33</v>
      </c>
      <c r="F17" s="40"/>
      <c r="G17" s="40"/>
      <c r="H17" s="40"/>
      <c r="I17" s="144" t="s">
        <v>34</v>
      </c>
      <c r="J17" s="135" t="s">
        <v>32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35</v>
      </c>
      <c r="E19" s="40"/>
      <c r="F19" s="40"/>
      <c r="G19" s="40"/>
      <c r="H19" s="40"/>
      <c r="I19" s="144" t="s">
        <v>31</v>
      </c>
      <c r="J19" s="34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35"/>
      <c r="G20" s="135"/>
      <c r="H20" s="135"/>
      <c r="I20" s="144" t="s">
        <v>34</v>
      </c>
      <c r="J20" s="34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37</v>
      </c>
      <c r="E22" s="40"/>
      <c r="F22" s="40"/>
      <c r="G22" s="40"/>
      <c r="H22" s="40"/>
      <c r="I22" s="144" t="s">
        <v>31</v>
      </c>
      <c r="J22" s="135" t="s">
        <v>32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38</v>
      </c>
      <c r="F23" s="40"/>
      <c r="G23" s="40"/>
      <c r="H23" s="40"/>
      <c r="I23" s="144" t="s">
        <v>34</v>
      </c>
      <c r="J23" s="135" t="s">
        <v>32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40</v>
      </c>
      <c r="E25" s="40"/>
      <c r="F25" s="40"/>
      <c r="G25" s="40"/>
      <c r="H25" s="40"/>
      <c r="I25" s="144" t="s">
        <v>31</v>
      </c>
      <c r="J25" s="135" t="s">
        <v>32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38</v>
      </c>
      <c r="F26" s="40"/>
      <c r="G26" s="40"/>
      <c r="H26" s="40"/>
      <c r="I26" s="144" t="s">
        <v>34</v>
      </c>
      <c r="J26" s="135" t="s">
        <v>32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41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32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43</v>
      </c>
      <c r="E32" s="40"/>
      <c r="F32" s="40"/>
      <c r="G32" s="40"/>
      <c r="H32" s="40"/>
      <c r="I32" s="40"/>
      <c r="J32" s="155">
        <f>ROUND(J91,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45</v>
      </c>
      <c r="G34" s="40"/>
      <c r="H34" s="40"/>
      <c r="I34" s="156" t="s">
        <v>44</v>
      </c>
      <c r="J34" s="156" t="s">
        <v>46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47</v>
      </c>
      <c r="E35" s="144" t="s">
        <v>48</v>
      </c>
      <c r="F35" s="158">
        <f>ROUND((SUM(BE91:BE130)),  2)</f>
        <v>0</v>
      </c>
      <c r="G35" s="40"/>
      <c r="H35" s="40"/>
      <c r="I35" s="159">
        <v>0.20999999999999999</v>
      </c>
      <c r="J35" s="158">
        <f>ROUND(((SUM(BE91:BE130))*I35),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49</v>
      </c>
      <c r="F36" s="158">
        <f>ROUND((SUM(BF91:BF130)),  2)</f>
        <v>0</v>
      </c>
      <c r="G36" s="40"/>
      <c r="H36" s="40"/>
      <c r="I36" s="159">
        <v>0.14999999999999999</v>
      </c>
      <c r="J36" s="158">
        <f>ROUND(((SUM(BF91:BF130))*I36),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50</v>
      </c>
      <c r="F37" s="158">
        <f>ROUND((SUM(BG91:BG130)),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51</v>
      </c>
      <c r="F38" s="158">
        <f>ROUND((SUM(BH91:BH130)),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52</v>
      </c>
      <c r="F39" s="158">
        <f>ROUND((SUM(BI91:BI130)),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53</v>
      </c>
      <c r="E41" s="162"/>
      <c r="F41" s="162"/>
      <c r="G41" s="163" t="s">
        <v>54</v>
      </c>
      <c r="H41" s="164" t="s">
        <v>55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4" t="s">
        <v>117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Energeticky úsporná opatření ZŠ Podmostní 1</v>
      </c>
      <c r="F50" s="33"/>
      <c r="G50" s="33"/>
      <c r="H50" s="33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2"/>
      <c r="C51" s="33" t="s">
        <v>111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40"/>
      <c r="B52" s="41"/>
      <c r="C52" s="42"/>
      <c r="D52" s="42"/>
      <c r="E52" s="171" t="s">
        <v>112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3" t="s">
        <v>113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07 - Ostatní a vedlejší náklady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3" t="s">
        <v>22</v>
      </c>
      <c r="D56" s="42"/>
      <c r="E56" s="42"/>
      <c r="F56" s="28" t="str">
        <f>F14</f>
        <v>Plzeň</v>
      </c>
      <c r="G56" s="42"/>
      <c r="H56" s="42"/>
      <c r="I56" s="33" t="s">
        <v>24</v>
      </c>
      <c r="J56" s="74" t="str">
        <f>IF(J14="","",J14)</f>
        <v>12. 12. 2020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3" t="s">
        <v>30</v>
      </c>
      <c r="D58" s="42"/>
      <c r="E58" s="42"/>
      <c r="F58" s="28" t="str">
        <f>E17</f>
        <v>Krajský úřad Plzeňského kraje</v>
      </c>
      <c r="G58" s="42"/>
      <c r="H58" s="42"/>
      <c r="I58" s="33" t="s">
        <v>37</v>
      </c>
      <c r="J58" s="38" t="str">
        <f>E23</f>
        <v>Area Projekt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3" t="s">
        <v>35</v>
      </c>
      <c r="D59" s="42"/>
      <c r="E59" s="42"/>
      <c r="F59" s="28" t="str">
        <f>IF(E20="","",E20)</f>
        <v>Vyplň údaj</v>
      </c>
      <c r="G59" s="42"/>
      <c r="H59" s="42"/>
      <c r="I59" s="33" t="s">
        <v>40</v>
      </c>
      <c r="J59" s="38" t="str">
        <f>E26</f>
        <v>Area Projekt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118</v>
      </c>
      <c r="D61" s="173"/>
      <c r="E61" s="173"/>
      <c r="F61" s="173"/>
      <c r="G61" s="173"/>
      <c r="H61" s="173"/>
      <c r="I61" s="173"/>
      <c r="J61" s="174" t="s">
        <v>119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75</v>
      </c>
      <c r="D63" s="42"/>
      <c r="E63" s="42"/>
      <c r="F63" s="42"/>
      <c r="G63" s="42"/>
      <c r="H63" s="42"/>
      <c r="I63" s="42"/>
      <c r="J63" s="104">
        <f>J91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8" t="s">
        <v>120</v>
      </c>
    </row>
    <row r="64" s="9" customFormat="1" ht="24.96" customHeight="1">
      <c r="A64" s="9"/>
      <c r="B64" s="176"/>
      <c r="C64" s="177"/>
      <c r="D64" s="178" t="s">
        <v>1698</v>
      </c>
      <c r="E64" s="179"/>
      <c r="F64" s="179"/>
      <c r="G64" s="179"/>
      <c r="H64" s="179"/>
      <c r="I64" s="179"/>
      <c r="J64" s="180">
        <f>J92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1699</v>
      </c>
      <c r="E65" s="184"/>
      <c r="F65" s="184"/>
      <c r="G65" s="184"/>
      <c r="H65" s="184"/>
      <c r="I65" s="184"/>
      <c r="J65" s="185">
        <f>J93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1700</v>
      </c>
      <c r="E66" s="184"/>
      <c r="F66" s="184"/>
      <c r="G66" s="184"/>
      <c r="H66" s="184"/>
      <c r="I66" s="184"/>
      <c r="J66" s="185">
        <f>J100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1701</v>
      </c>
      <c r="E67" s="184"/>
      <c r="F67" s="184"/>
      <c r="G67" s="184"/>
      <c r="H67" s="184"/>
      <c r="I67" s="184"/>
      <c r="J67" s="185">
        <f>J113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1702</v>
      </c>
      <c r="E68" s="184"/>
      <c r="F68" s="184"/>
      <c r="G68" s="184"/>
      <c r="H68" s="184"/>
      <c r="I68" s="184"/>
      <c r="J68" s="185">
        <f>J119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1703</v>
      </c>
      <c r="E69" s="184"/>
      <c r="F69" s="184"/>
      <c r="G69" s="184"/>
      <c r="H69" s="184"/>
      <c r="I69" s="184"/>
      <c r="J69" s="185">
        <f>J122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4" t="s">
        <v>147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3" t="s">
        <v>16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71" t="str">
        <f>E7</f>
        <v>Energeticky úsporná opatření ZŠ Podmostní 1</v>
      </c>
      <c r="F79" s="33"/>
      <c r="G79" s="33"/>
      <c r="H79" s="33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" customFormat="1" ht="12" customHeight="1">
      <c r="B80" s="22"/>
      <c r="C80" s="33" t="s">
        <v>111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2" customFormat="1" ht="16.5" customHeight="1">
      <c r="A81" s="40"/>
      <c r="B81" s="41"/>
      <c r="C81" s="42"/>
      <c r="D81" s="42"/>
      <c r="E81" s="171" t="s">
        <v>112</v>
      </c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3" t="s">
        <v>113</v>
      </c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71" t="str">
        <f>E11</f>
        <v>07 - Ostatní a vedlejší náklady</v>
      </c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3" t="s">
        <v>22</v>
      </c>
      <c r="D85" s="42"/>
      <c r="E85" s="42"/>
      <c r="F85" s="28" t="str">
        <f>F14</f>
        <v>Plzeň</v>
      </c>
      <c r="G85" s="42"/>
      <c r="H85" s="42"/>
      <c r="I85" s="33" t="s">
        <v>24</v>
      </c>
      <c r="J85" s="74" t="str">
        <f>IF(J14="","",J14)</f>
        <v>12. 12. 2020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3" t="s">
        <v>30</v>
      </c>
      <c r="D87" s="42"/>
      <c r="E87" s="42"/>
      <c r="F87" s="28" t="str">
        <f>E17</f>
        <v>Krajský úřad Plzeňského kraje</v>
      </c>
      <c r="G87" s="42"/>
      <c r="H87" s="42"/>
      <c r="I87" s="33" t="s">
        <v>37</v>
      </c>
      <c r="J87" s="38" t="str">
        <f>E23</f>
        <v>Area Projekt</v>
      </c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3" t="s">
        <v>35</v>
      </c>
      <c r="D88" s="42"/>
      <c r="E88" s="42"/>
      <c r="F88" s="28" t="str">
        <f>IF(E20="","",E20)</f>
        <v>Vyplň údaj</v>
      </c>
      <c r="G88" s="42"/>
      <c r="H88" s="42"/>
      <c r="I88" s="33" t="s">
        <v>40</v>
      </c>
      <c r="J88" s="38" t="str">
        <f>E26</f>
        <v>Area Projekt</v>
      </c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1" customFormat="1" ht="29.28" customHeight="1">
      <c r="A90" s="187"/>
      <c r="B90" s="188"/>
      <c r="C90" s="189" t="s">
        <v>148</v>
      </c>
      <c r="D90" s="190" t="s">
        <v>62</v>
      </c>
      <c r="E90" s="190" t="s">
        <v>58</v>
      </c>
      <c r="F90" s="190" t="s">
        <v>59</v>
      </c>
      <c r="G90" s="190" t="s">
        <v>149</v>
      </c>
      <c r="H90" s="190" t="s">
        <v>150</v>
      </c>
      <c r="I90" s="190" t="s">
        <v>151</v>
      </c>
      <c r="J90" s="190" t="s">
        <v>119</v>
      </c>
      <c r="K90" s="191" t="s">
        <v>152</v>
      </c>
      <c r="L90" s="192"/>
      <c r="M90" s="94" t="s">
        <v>32</v>
      </c>
      <c r="N90" s="95" t="s">
        <v>47</v>
      </c>
      <c r="O90" s="95" t="s">
        <v>153</v>
      </c>
      <c r="P90" s="95" t="s">
        <v>154</v>
      </c>
      <c r="Q90" s="95" t="s">
        <v>155</v>
      </c>
      <c r="R90" s="95" t="s">
        <v>156</v>
      </c>
      <c r="S90" s="95" t="s">
        <v>157</v>
      </c>
      <c r="T90" s="96" t="s">
        <v>158</v>
      </c>
      <c r="U90" s="187"/>
      <c r="V90" s="187"/>
      <c r="W90" s="187"/>
      <c r="X90" s="187"/>
      <c r="Y90" s="187"/>
      <c r="Z90" s="187"/>
      <c r="AA90" s="187"/>
      <c r="AB90" s="187"/>
      <c r="AC90" s="187"/>
      <c r="AD90" s="187"/>
      <c r="AE90" s="187"/>
    </row>
    <row r="91" s="2" customFormat="1" ht="22.8" customHeight="1">
      <c r="A91" s="40"/>
      <c r="B91" s="41"/>
      <c r="C91" s="101" t="s">
        <v>159</v>
      </c>
      <c r="D91" s="42"/>
      <c r="E91" s="42"/>
      <c r="F91" s="42"/>
      <c r="G91" s="42"/>
      <c r="H91" s="42"/>
      <c r="I91" s="42"/>
      <c r="J91" s="193">
        <f>BK91</f>
        <v>0</v>
      </c>
      <c r="K91" s="42"/>
      <c r="L91" s="46"/>
      <c r="M91" s="97"/>
      <c r="N91" s="194"/>
      <c r="O91" s="98"/>
      <c r="P91" s="195">
        <f>P92</f>
        <v>0</v>
      </c>
      <c r="Q91" s="98"/>
      <c r="R91" s="195">
        <f>R92</f>
        <v>0</v>
      </c>
      <c r="S91" s="98"/>
      <c r="T91" s="196">
        <f>T92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8" t="s">
        <v>76</v>
      </c>
      <c r="AU91" s="18" t="s">
        <v>120</v>
      </c>
      <c r="BK91" s="197">
        <f>BK92</f>
        <v>0</v>
      </c>
    </row>
    <row r="92" s="12" customFormat="1" ht="25.92" customHeight="1">
      <c r="A92" s="12"/>
      <c r="B92" s="198"/>
      <c r="C92" s="199"/>
      <c r="D92" s="200" t="s">
        <v>76</v>
      </c>
      <c r="E92" s="201" t="s">
        <v>1704</v>
      </c>
      <c r="F92" s="201" t="s">
        <v>1705</v>
      </c>
      <c r="G92" s="199"/>
      <c r="H92" s="199"/>
      <c r="I92" s="202"/>
      <c r="J92" s="203">
        <f>BK92</f>
        <v>0</v>
      </c>
      <c r="K92" s="199"/>
      <c r="L92" s="204"/>
      <c r="M92" s="205"/>
      <c r="N92" s="206"/>
      <c r="O92" s="206"/>
      <c r="P92" s="207">
        <f>P93+P100+P113+P119+P122</f>
        <v>0</v>
      </c>
      <c r="Q92" s="206"/>
      <c r="R92" s="207">
        <f>R93+R100+R113+R119+R122</f>
        <v>0</v>
      </c>
      <c r="S92" s="206"/>
      <c r="T92" s="208">
        <f>T93+T100+T113+T119+T122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9" t="s">
        <v>181</v>
      </c>
      <c r="AT92" s="210" t="s">
        <v>76</v>
      </c>
      <c r="AU92" s="210" t="s">
        <v>77</v>
      </c>
      <c r="AY92" s="209" t="s">
        <v>162</v>
      </c>
      <c r="BK92" s="211">
        <f>BK93+BK100+BK113+BK119+BK122</f>
        <v>0</v>
      </c>
    </row>
    <row r="93" s="12" customFormat="1" ht="22.8" customHeight="1">
      <c r="A93" s="12"/>
      <c r="B93" s="198"/>
      <c r="C93" s="199"/>
      <c r="D93" s="200" t="s">
        <v>76</v>
      </c>
      <c r="E93" s="225" t="s">
        <v>1706</v>
      </c>
      <c r="F93" s="225" t="s">
        <v>1707</v>
      </c>
      <c r="G93" s="199"/>
      <c r="H93" s="199"/>
      <c r="I93" s="202"/>
      <c r="J93" s="226">
        <f>BK93</f>
        <v>0</v>
      </c>
      <c r="K93" s="199"/>
      <c r="L93" s="204"/>
      <c r="M93" s="205"/>
      <c r="N93" s="206"/>
      <c r="O93" s="206"/>
      <c r="P93" s="207">
        <f>SUM(P94:P99)</f>
        <v>0</v>
      </c>
      <c r="Q93" s="206"/>
      <c r="R93" s="207">
        <f>SUM(R94:R99)</f>
        <v>0</v>
      </c>
      <c r="S93" s="206"/>
      <c r="T93" s="208">
        <f>SUM(T94:T99)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9" t="s">
        <v>181</v>
      </c>
      <c r="AT93" s="210" t="s">
        <v>76</v>
      </c>
      <c r="AU93" s="210" t="s">
        <v>84</v>
      </c>
      <c r="AY93" s="209" t="s">
        <v>162</v>
      </c>
      <c r="BK93" s="211">
        <f>SUM(BK94:BK99)</f>
        <v>0</v>
      </c>
    </row>
    <row r="94" s="2" customFormat="1" ht="33.75" customHeight="1">
      <c r="A94" s="40"/>
      <c r="B94" s="41"/>
      <c r="C94" s="212" t="s">
        <v>84</v>
      </c>
      <c r="D94" s="212" t="s">
        <v>163</v>
      </c>
      <c r="E94" s="213" t="s">
        <v>1708</v>
      </c>
      <c r="F94" s="214" t="s">
        <v>1709</v>
      </c>
      <c r="G94" s="215" t="s">
        <v>515</v>
      </c>
      <c r="H94" s="216">
        <v>100</v>
      </c>
      <c r="I94" s="217"/>
      <c r="J94" s="218">
        <f>ROUND(I94*H94,2)</f>
        <v>0</v>
      </c>
      <c r="K94" s="214" t="s">
        <v>1710</v>
      </c>
      <c r="L94" s="46"/>
      <c r="M94" s="219" t="s">
        <v>32</v>
      </c>
      <c r="N94" s="220" t="s">
        <v>48</v>
      </c>
      <c r="O94" s="86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3" t="s">
        <v>1711</v>
      </c>
      <c r="AT94" s="223" t="s">
        <v>163</v>
      </c>
      <c r="AU94" s="223" t="s">
        <v>86</v>
      </c>
      <c r="AY94" s="18" t="s">
        <v>162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8" t="s">
        <v>84</v>
      </c>
      <c r="BK94" s="224">
        <f>ROUND(I94*H94,2)</f>
        <v>0</v>
      </c>
      <c r="BL94" s="18" t="s">
        <v>1711</v>
      </c>
      <c r="BM94" s="223" t="s">
        <v>1712</v>
      </c>
    </row>
    <row r="95" s="2" customFormat="1">
      <c r="A95" s="40"/>
      <c r="B95" s="41"/>
      <c r="C95" s="42"/>
      <c r="D95" s="232" t="s">
        <v>744</v>
      </c>
      <c r="E95" s="42"/>
      <c r="F95" s="233" t="s">
        <v>1713</v>
      </c>
      <c r="G95" s="42"/>
      <c r="H95" s="42"/>
      <c r="I95" s="234"/>
      <c r="J95" s="42"/>
      <c r="K95" s="42"/>
      <c r="L95" s="46"/>
      <c r="M95" s="235"/>
      <c r="N95" s="236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8" t="s">
        <v>744</v>
      </c>
      <c r="AU95" s="18" t="s">
        <v>86</v>
      </c>
    </row>
    <row r="96" s="2" customFormat="1" ht="16.5" customHeight="1">
      <c r="A96" s="40"/>
      <c r="B96" s="41"/>
      <c r="C96" s="212" t="s">
        <v>86</v>
      </c>
      <c r="D96" s="212" t="s">
        <v>163</v>
      </c>
      <c r="E96" s="213" t="s">
        <v>1714</v>
      </c>
      <c r="F96" s="214" t="s">
        <v>1715</v>
      </c>
      <c r="G96" s="215" t="s">
        <v>166</v>
      </c>
      <c r="H96" s="216">
        <v>1</v>
      </c>
      <c r="I96" s="217"/>
      <c r="J96" s="218">
        <f>ROUND(I96*H96,2)</f>
        <v>0</v>
      </c>
      <c r="K96" s="214" t="s">
        <v>1716</v>
      </c>
      <c r="L96" s="46"/>
      <c r="M96" s="219" t="s">
        <v>32</v>
      </c>
      <c r="N96" s="220" t="s">
        <v>48</v>
      </c>
      <c r="O96" s="86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3" t="s">
        <v>1711</v>
      </c>
      <c r="AT96" s="223" t="s">
        <v>163</v>
      </c>
      <c r="AU96" s="223" t="s">
        <v>86</v>
      </c>
      <c r="AY96" s="18" t="s">
        <v>162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8" t="s">
        <v>84</v>
      </c>
      <c r="BK96" s="224">
        <f>ROUND(I96*H96,2)</f>
        <v>0</v>
      </c>
      <c r="BL96" s="18" t="s">
        <v>1711</v>
      </c>
      <c r="BM96" s="223" t="s">
        <v>1717</v>
      </c>
    </row>
    <row r="97" s="2" customFormat="1">
      <c r="A97" s="40"/>
      <c r="B97" s="41"/>
      <c r="C97" s="42"/>
      <c r="D97" s="232" t="s">
        <v>744</v>
      </c>
      <c r="E97" s="42"/>
      <c r="F97" s="233" t="s">
        <v>1718</v>
      </c>
      <c r="G97" s="42"/>
      <c r="H97" s="42"/>
      <c r="I97" s="234"/>
      <c r="J97" s="42"/>
      <c r="K97" s="42"/>
      <c r="L97" s="46"/>
      <c r="M97" s="235"/>
      <c r="N97" s="236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8" t="s">
        <v>744</v>
      </c>
      <c r="AU97" s="18" t="s">
        <v>86</v>
      </c>
    </row>
    <row r="98" s="2" customFormat="1">
      <c r="A98" s="40"/>
      <c r="B98" s="41"/>
      <c r="C98" s="212" t="s">
        <v>175</v>
      </c>
      <c r="D98" s="212" t="s">
        <v>163</v>
      </c>
      <c r="E98" s="213" t="s">
        <v>1719</v>
      </c>
      <c r="F98" s="214" t="s">
        <v>1720</v>
      </c>
      <c r="G98" s="215" t="s">
        <v>1721</v>
      </c>
      <c r="H98" s="216">
        <v>1</v>
      </c>
      <c r="I98" s="217"/>
      <c r="J98" s="218">
        <f>ROUND(I98*H98,2)</f>
        <v>0</v>
      </c>
      <c r="K98" s="214" t="s">
        <v>1710</v>
      </c>
      <c r="L98" s="46"/>
      <c r="M98" s="219" t="s">
        <v>32</v>
      </c>
      <c r="N98" s="220" t="s">
        <v>48</v>
      </c>
      <c r="O98" s="86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3" t="s">
        <v>1711</v>
      </c>
      <c r="AT98" s="223" t="s">
        <v>163</v>
      </c>
      <c r="AU98" s="223" t="s">
        <v>86</v>
      </c>
      <c r="AY98" s="18" t="s">
        <v>162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8" t="s">
        <v>84</v>
      </c>
      <c r="BK98" s="224">
        <f>ROUND(I98*H98,2)</f>
        <v>0</v>
      </c>
      <c r="BL98" s="18" t="s">
        <v>1711</v>
      </c>
      <c r="BM98" s="223" t="s">
        <v>1722</v>
      </c>
    </row>
    <row r="99" s="2" customFormat="1">
      <c r="A99" s="40"/>
      <c r="B99" s="41"/>
      <c r="C99" s="42"/>
      <c r="D99" s="232" t="s">
        <v>744</v>
      </c>
      <c r="E99" s="42"/>
      <c r="F99" s="233" t="s">
        <v>1723</v>
      </c>
      <c r="G99" s="42"/>
      <c r="H99" s="42"/>
      <c r="I99" s="234"/>
      <c r="J99" s="42"/>
      <c r="K99" s="42"/>
      <c r="L99" s="46"/>
      <c r="M99" s="235"/>
      <c r="N99" s="236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8" t="s">
        <v>744</v>
      </c>
      <c r="AU99" s="18" t="s">
        <v>86</v>
      </c>
    </row>
    <row r="100" s="12" customFormat="1" ht="22.8" customHeight="1">
      <c r="A100" s="12"/>
      <c r="B100" s="198"/>
      <c r="C100" s="199"/>
      <c r="D100" s="200" t="s">
        <v>76</v>
      </c>
      <c r="E100" s="225" t="s">
        <v>1724</v>
      </c>
      <c r="F100" s="225" t="s">
        <v>1725</v>
      </c>
      <c r="G100" s="199"/>
      <c r="H100" s="199"/>
      <c r="I100" s="202"/>
      <c r="J100" s="226">
        <f>BK100</f>
        <v>0</v>
      </c>
      <c r="K100" s="199"/>
      <c r="L100" s="204"/>
      <c r="M100" s="205"/>
      <c r="N100" s="206"/>
      <c r="O100" s="206"/>
      <c r="P100" s="207">
        <f>SUM(P101:P112)</f>
        <v>0</v>
      </c>
      <c r="Q100" s="206"/>
      <c r="R100" s="207">
        <f>SUM(R101:R112)</f>
        <v>0</v>
      </c>
      <c r="S100" s="206"/>
      <c r="T100" s="208">
        <f>SUM(T101:T112)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9" t="s">
        <v>181</v>
      </c>
      <c r="AT100" s="210" t="s">
        <v>76</v>
      </c>
      <c r="AU100" s="210" t="s">
        <v>84</v>
      </c>
      <c r="AY100" s="209" t="s">
        <v>162</v>
      </c>
      <c r="BK100" s="211">
        <f>SUM(BK101:BK112)</f>
        <v>0</v>
      </c>
    </row>
    <row r="101" s="2" customFormat="1">
      <c r="A101" s="40"/>
      <c r="B101" s="41"/>
      <c r="C101" s="212" t="s">
        <v>179</v>
      </c>
      <c r="D101" s="212" t="s">
        <v>163</v>
      </c>
      <c r="E101" s="213" t="s">
        <v>1726</v>
      </c>
      <c r="F101" s="214" t="s">
        <v>1727</v>
      </c>
      <c r="G101" s="215" t="s">
        <v>1721</v>
      </c>
      <c r="H101" s="216">
        <v>1</v>
      </c>
      <c r="I101" s="217"/>
      <c r="J101" s="218">
        <f>ROUND(I101*H101,2)</f>
        <v>0</v>
      </c>
      <c r="K101" s="214" t="s">
        <v>1710</v>
      </c>
      <c r="L101" s="46"/>
      <c r="M101" s="219" t="s">
        <v>32</v>
      </c>
      <c r="N101" s="220" t="s">
        <v>48</v>
      </c>
      <c r="O101" s="86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3" t="s">
        <v>1711</v>
      </c>
      <c r="AT101" s="223" t="s">
        <v>163</v>
      </c>
      <c r="AU101" s="223" t="s">
        <v>86</v>
      </c>
      <c r="AY101" s="18" t="s">
        <v>162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8" t="s">
        <v>84</v>
      </c>
      <c r="BK101" s="224">
        <f>ROUND(I101*H101,2)</f>
        <v>0</v>
      </c>
      <c r="BL101" s="18" t="s">
        <v>1711</v>
      </c>
      <c r="BM101" s="223" t="s">
        <v>1728</v>
      </c>
    </row>
    <row r="102" s="2" customFormat="1">
      <c r="A102" s="40"/>
      <c r="B102" s="41"/>
      <c r="C102" s="42"/>
      <c r="D102" s="232" t="s">
        <v>744</v>
      </c>
      <c r="E102" s="42"/>
      <c r="F102" s="233" t="s">
        <v>1729</v>
      </c>
      <c r="G102" s="42"/>
      <c r="H102" s="42"/>
      <c r="I102" s="234"/>
      <c r="J102" s="42"/>
      <c r="K102" s="42"/>
      <c r="L102" s="46"/>
      <c r="M102" s="235"/>
      <c r="N102" s="236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8" t="s">
        <v>744</v>
      </c>
      <c r="AU102" s="18" t="s">
        <v>86</v>
      </c>
    </row>
    <row r="103" s="2" customFormat="1" ht="16.5" customHeight="1">
      <c r="A103" s="40"/>
      <c r="B103" s="41"/>
      <c r="C103" s="212" t="s">
        <v>181</v>
      </c>
      <c r="D103" s="212" t="s">
        <v>163</v>
      </c>
      <c r="E103" s="213" t="s">
        <v>1730</v>
      </c>
      <c r="F103" s="214" t="s">
        <v>1731</v>
      </c>
      <c r="G103" s="215" t="s">
        <v>1721</v>
      </c>
      <c r="H103" s="216">
        <v>1</v>
      </c>
      <c r="I103" s="217"/>
      <c r="J103" s="218">
        <f>ROUND(I103*H103,2)</f>
        <v>0</v>
      </c>
      <c r="K103" s="214" t="s">
        <v>1710</v>
      </c>
      <c r="L103" s="46"/>
      <c r="M103" s="219" t="s">
        <v>32</v>
      </c>
      <c r="N103" s="220" t="s">
        <v>48</v>
      </c>
      <c r="O103" s="86"/>
      <c r="P103" s="221">
        <f>O103*H103</f>
        <v>0</v>
      </c>
      <c r="Q103" s="221">
        <v>0</v>
      </c>
      <c r="R103" s="221">
        <f>Q103*H103</f>
        <v>0</v>
      </c>
      <c r="S103" s="221">
        <v>0</v>
      </c>
      <c r="T103" s="222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3" t="s">
        <v>1711</v>
      </c>
      <c r="AT103" s="223" t="s">
        <v>163</v>
      </c>
      <c r="AU103" s="223" t="s">
        <v>86</v>
      </c>
      <c r="AY103" s="18" t="s">
        <v>162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18" t="s">
        <v>84</v>
      </c>
      <c r="BK103" s="224">
        <f>ROUND(I103*H103,2)</f>
        <v>0</v>
      </c>
      <c r="BL103" s="18" t="s">
        <v>1711</v>
      </c>
      <c r="BM103" s="223" t="s">
        <v>1732</v>
      </c>
    </row>
    <row r="104" s="2" customFormat="1">
      <c r="A104" s="40"/>
      <c r="B104" s="41"/>
      <c r="C104" s="42"/>
      <c r="D104" s="232" t="s">
        <v>744</v>
      </c>
      <c r="E104" s="42"/>
      <c r="F104" s="233" t="s">
        <v>1733</v>
      </c>
      <c r="G104" s="42"/>
      <c r="H104" s="42"/>
      <c r="I104" s="234"/>
      <c r="J104" s="42"/>
      <c r="K104" s="42"/>
      <c r="L104" s="46"/>
      <c r="M104" s="235"/>
      <c r="N104" s="236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8" t="s">
        <v>744</v>
      </c>
      <c r="AU104" s="18" t="s">
        <v>86</v>
      </c>
    </row>
    <row r="105" s="2" customFormat="1" ht="16.5" customHeight="1">
      <c r="A105" s="40"/>
      <c r="B105" s="41"/>
      <c r="C105" s="212" t="s">
        <v>183</v>
      </c>
      <c r="D105" s="212" t="s">
        <v>163</v>
      </c>
      <c r="E105" s="213" t="s">
        <v>1734</v>
      </c>
      <c r="F105" s="214" t="s">
        <v>1735</v>
      </c>
      <c r="G105" s="215" t="s">
        <v>1721</v>
      </c>
      <c r="H105" s="216">
        <v>1</v>
      </c>
      <c r="I105" s="217"/>
      <c r="J105" s="218">
        <f>ROUND(I105*H105,2)</f>
        <v>0</v>
      </c>
      <c r="K105" s="214" t="s">
        <v>1710</v>
      </c>
      <c r="L105" s="46"/>
      <c r="M105" s="219" t="s">
        <v>32</v>
      </c>
      <c r="N105" s="220" t="s">
        <v>48</v>
      </c>
      <c r="O105" s="86"/>
      <c r="P105" s="221">
        <f>O105*H105</f>
        <v>0</v>
      </c>
      <c r="Q105" s="221">
        <v>0</v>
      </c>
      <c r="R105" s="221">
        <f>Q105*H105</f>
        <v>0</v>
      </c>
      <c r="S105" s="221">
        <v>0</v>
      </c>
      <c r="T105" s="222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3" t="s">
        <v>1711</v>
      </c>
      <c r="AT105" s="223" t="s">
        <v>163</v>
      </c>
      <c r="AU105" s="223" t="s">
        <v>86</v>
      </c>
      <c r="AY105" s="18" t="s">
        <v>162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8" t="s">
        <v>84</v>
      </c>
      <c r="BK105" s="224">
        <f>ROUND(I105*H105,2)</f>
        <v>0</v>
      </c>
      <c r="BL105" s="18" t="s">
        <v>1711</v>
      </c>
      <c r="BM105" s="223" t="s">
        <v>1736</v>
      </c>
    </row>
    <row r="106" s="2" customFormat="1">
      <c r="A106" s="40"/>
      <c r="B106" s="41"/>
      <c r="C106" s="42"/>
      <c r="D106" s="232" t="s">
        <v>744</v>
      </c>
      <c r="E106" s="42"/>
      <c r="F106" s="233" t="s">
        <v>1737</v>
      </c>
      <c r="G106" s="42"/>
      <c r="H106" s="42"/>
      <c r="I106" s="234"/>
      <c r="J106" s="42"/>
      <c r="K106" s="42"/>
      <c r="L106" s="46"/>
      <c r="M106" s="235"/>
      <c r="N106" s="236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8" t="s">
        <v>744</v>
      </c>
      <c r="AU106" s="18" t="s">
        <v>86</v>
      </c>
    </row>
    <row r="107" s="2" customFormat="1" ht="16.5" customHeight="1">
      <c r="A107" s="40"/>
      <c r="B107" s="41"/>
      <c r="C107" s="212" t="s">
        <v>187</v>
      </c>
      <c r="D107" s="212" t="s">
        <v>163</v>
      </c>
      <c r="E107" s="213" t="s">
        <v>1738</v>
      </c>
      <c r="F107" s="214" t="s">
        <v>1739</v>
      </c>
      <c r="G107" s="215" t="s">
        <v>1721</v>
      </c>
      <c r="H107" s="216">
        <v>1</v>
      </c>
      <c r="I107" s="217"/>
      <c r="J107" s="218">
        <f>ROUND(I107*H107,2)</f>
        <v>0</v>
      </c>
      <c r="K107" s="214" t="s">
        <v>1710</v>
      </c>
      <c r="L107" s="46"/>
      <c r="M107" s="219" t="s">
        <v>32</v>
      </c>
      <c r="N107" s="220" t="s">
        <v>48</v>
      </c>
      <c r="O107" s="86"/>
      <c r="P107" s="221">
        <f>O107*H107</f>
        <v>0</v>
      </c>
      <c r="Q107" s="221">
        <v>0</v>
      </c>
      <c r="R107" s="221">
        <f>Q107*H107</f>
        <v>0</v>
      </c>
      <c r="S107" s="221">
        <v>0</v>
      </c>
      <c r="T107" s="222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3" t="s">
        <v>1711</v>
      </c>
      <c r="AT107" s="223" t="s">
        <v>163</v>
      </c>
      <c r="AU107" s="223" t="s">
        <v>86</v>
      </c>
      <c r="AY107" s="18" t="s">
        <v>162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18" t="s">
        <v>84</v>
      </c>
      <c r="BK107" s="224">
        <f>ROUND(I107*H107,2)</f>
        <v>0</v>
      </c>
      <c r="BL107" s="18" t="s">
        <v>1711</v>
      </c>
      <c r="BM107" s="223" t="s">
        <v>1740</v>
      </c>
    </row>
    <row r="108" s="2" customFormat="1">
      <c r="A108" s="40"/>
      <c r="B108" s="41"/>
      <c r="C108" s="42"/>
      <c r="D108" s="232" t="s">
        <v>744</v>
      </c>
      <c r="E108" s="42"/>
      <c r="F108" s="233" t="s">
        <v>1741</v>
      </c>
      <c r="G108" s="42"/>
      <c r="H108" s="42"/>
      <c r="I108" s="234"/>
      <c r="J108" s="42"/>
      <c r="K108" s="42"/>
      <c r="L108" s="46"/>
      <c r="M108" s="235"/>
      <c r="N108" s="236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8" t="s">
        <v>744</v>
      </c>
      <c r="AU108" s="18" t="s">
        <v>86</v>
      </c>
    </row>
    <row r="109" s="2" customFormat="1">
      <c r="A109" s="40"/>
      <c r="B109" s="41"/>
      <c r="C109" s="212" t="s">
        <v>191</v>
      </c>
      <c r="D109" s="212" t="s">
        <v>163</v>
      </c>
      <c r="E109" s="213" t="s">
        <v>1742</v>
      </c>
      <c r="F109" s="214" t="s">
        <v>1743</v>
      </c>
      <c r="G109" s="215" t="s">
        <v>166</v>
      </c>
      <c r="H109" s="216">
        <v>1</v>
      </c>
      <c r="I109" s="217"/>
      <c r="J109" s="218">
        <f>ROUND(I109*H109,2)</f>
        <v>0</v>
      </c>
      <c r="K109" s="214" t="s">
        <v>1710</v>
      </c>
      <c r="L109" s="46"/>
      <c r="M109" s="219" t="s">
        <v>32</v>
      </c>
      <c r="N109" s="220" t="s">
        <v>48</v>
      </c>
      <c r="O109" s="86"/>
      <c r="P109" s="221">
        <f>O109*H109</f>
        <v>0</v>
      </c>
      <c r="Q109" s="221">
        <v>0</v>
      </c>
      <c r="R109" s="221">
        <f>Q109*H109</f>
        <v>0</v>
      </c>
      <c r="S109" s="221">
        <v>0</v>
      </c>
      <c r="T109" s="222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3" t="s">
        <v>1711</v>
      </c>
      <c r="AT109" s="223" t="s">
        <v>163</v>
      </c>
      <c r="AU109" s="223" t="s">
        <v>86</v>
      </c>
      <c r="AY109" s="18" t="s">
        <v>162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8" t="s">
        <v>84</v>
      </c>
      <c r="BK109" s="224">
        <f>ROUND(I109*H109,2)</f>
        <v>0</v>
      </c>
      <c r="BL109" s="18" t="s">
        <v>1711</v>
      </c>
      <c r="BM109" s="223" t="s">
        <v>1744</v>
      </c>
    </row>
    <row r="110" s="2" customFormat="1">
      <c r="A110" s="40"/>
      <c r="B110" s="41"/>
      <c r="C110" s="42"/>
      <c r="D110" s="232" t="s">
        <v>744</v>
      </c>
      <c r="E110" s="42"/>
      <c r="F110" s="233" t="s">
        <v>1745</v>
      </c>
      <c r="G110" s="42"/>
      <c r="H110" s="42"/>
      <c r="I110" s="234"/>
      <c r="J110" s="42"/>
      <c r="K110" s="42"/>
      <c r="L110" s="46"/>
      <c r="M110" s="235"/>
      <c r="N110" s="236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8" t="s">
        <v>744</v>
      </c>
      <c r="AU110" s="18" t="s">
        <v>86</v>
      </c>
    </row>
    <row r="111" s="2" customFormat="1" ht="16.5" customHeight="1">
      <c r="A111" s="40"/>
      <c r="B111" s="41"/>
      <c r="C111" s="212" t="s">
        <v>193</v>
      </c>
      <c r="D111" s="212" t="s">
        <v>163</v>
      </c>
      <c r="E111" s="213" t="s">
        <v>1746</v>
      </c>
      <c r="F111" s="214" t="s">
        <v>1747</v>
      </c>
      <c r="G111" s="215" t="s">
        <v>1721</v>
      </c>
      <c r="H111" s="216">
        <v>1</v>
      </c>
      <c r="I111" s="217"/>
      <c r="J111" s="218">
        <f>ROUND(I111*H111,2)</f>
        <v>0</v>
      </c>
      <c r="K111" s="214" t="s">
        <v>1710</v>
      </c>
      <c r="L111" s="46"/>
      <c r="M111" s="219" t="s">
        <v>32</v>
      </c>
      <c r="N111" s="220" t="s">
        <v>48</v>
      </c>
      <c r="O111" s="86"/>
      <c r="P111" s="221">
        <f>O111*H111</f>
        <v>0</v>
      </c>
      <c r="Q111" s="221">
        <v>0</v>
      </c>
      <c r="R111" s="221">
        <f>Q111*H111</f>
        <v>0</v>
      </c>
      <c r="S111" s="221">
        <v>0</v>
      </c>
      <c r="T111" s="222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3" t="s">
        <v>1711</v>
      </c>
      <c r="AT111" s="223" t="s">
        <v>163</v>
      </c>
      <c r="AU111" s="223" t="s">
        <v>86</v>
      </c>
      <c r="AY111" s="18" t="s">
        <v>162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18" t="s">
        <v>84</v>
      </c>
      <c r="BK111" s="224">
        <f>ROUND(I111*H111,2)</f>
        <v>0</v>
      </c>
      <c r="BL111" s="18" t="s">
        <v>1711</v>
      </c>
      <c r="BM111" s="223" t="s">
        <v>1748</v>
      </c>
    </row>
    <row r="112" s="2" customFormat="1">
      <c r="A112" s="40"/>
      <c r="B112" s="41"/>
      <c r="C112" s="42"/>
      <c r="D112" s="232" t="s">
        <v>744</v>
      </c>
      <c r="E112" s="42"/>
      <c r="F112" s="233" t="s">
        <v>1749</v>
      </c>
      <c r="G112" s="42"/>
      <c r="H112" s="42"/>
      <c r="I112" s="234"/>
      <c r="J112" s="42"/>
      <c r="K112" s="42"/>
      <c r="L112" s="46"/>
      <c r="M112" s="235"/>
      <c r="N112" s="236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8" t="s">
        <v>744</v>
      </c>
      <c r="AU112" s="18" t="s">
        <v>86</v>
      </c>
    </row>
    <row r="113" s="12" customFormat="1" ht="22.8" customHeight="1">
      <c r="A113" s="12"/>
      <c r="B113" s="198"/>
      <c r="C113" s="199"/>
      <c r="D113" s="200" t="s">
        <v>76</v>
      </c>
      <c r="E113" s="225" t="s">
        <v>1750</v>
      </c>
      <c r="F113" s="225" t="s">
        <v>1751</v>
      </c>
      <c r="G113" s="199"/>
      <c r="H113" s="199"/>
      <c r="I113" s="202"/>
      <c r="J113" s="226">
        <f>BK113</f>
        <v>0</v>
      </c>
      <c r="K113" s="199"/>
      <c r="L113" s="204"/>
      <c r="M113" s="205"/>
      <c r="N113" s="206"/>
      <c r="O113" s="206"/>
      <c r="P113" s="207">
        <f>SUM(P114:P118)</f>
        <v>0</v>
      </c>
      <c r="Q113" s="206"/>
      <c r="R113" s="207">
        <f>SUM(R114:R118)</f>
        <v>0</v>
      </c>
      <c r="S113" s="206"/>
      <c r="T113" s="208">
        <f>SUM(T114:T118)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9" t="s">
        <v>181</v>
      </c>
      <c r="AT113" s="210" t="s">
        <v>76</v>
      </c>
      <c r="AU113" s="210" t="s">
        <v>84</v>
      </c>
      <c r="AY113" s="209" t="s">
        <v>162</v>
      </c>
      <c r="BK113" s="211">
        <f>SUM(BK114:BK118)</f>
        <v>0</v>
      </c>
    </row>
    <row r="114" s="2" customFormat="1">
      <c r="A114" s="40"/>
      <c r="B114" s="41"/>
      <c r="C114" s="212" t="s">
        <v>197</v>
      </c>
      <c r="D114" s="212" t="s">
        <v>163</v>
      </c>
      <c r="E114" s="213" t="s">
        <v>1752</v>
      </c>
      <c r="F114" s="214" t="s">
        <v>1753</v>
      </c>
      <c r="G114" s="215" t="s">
        <v>1721</v>
      </c>
      <c r="H114" s="216">
        <v>1</v>
      </c>
      <c r="I114" s="217"/>
      <c r="J114" s="218">
        <f>ROUND(I114*H114,2)</f>
        <v>0</v>
      </c>
      <c r="K114" s="214" t="s">
        <v>1710</v>
      </c>
      <c r="L114" s="46"/>
      <c r="M114" s="219" t="s">
        <v>32</v>
      </c>
      <c r="N114" s="220" t="s">
        <v>48</v>
      </c>
      <c r="O114" s="86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3" t="s">
        <v>1711</v>
      </c>
      <c r="AT114" s="223" t="s">
        <v>163</v>
      </c>
      <c r="AU114" s="223" t="s">
        <v>86</v>
      </c>
      <c r="AY114" s="18" t="s">
        <v>162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8" t="s">
        <v>84</v>
      </c>
      <c r="BK114" s="224">
        <f>ROUND(I114*H114,2)</f>
        <v>0</v>
      </c>
      <c r="BL114" s="18" t="s">
        <v>1711</v>
      </c>
      <c r="BM114" s="223" t="s">
        <v>1754</v>
      </c>
    </row>
    <row r="115" s="2" customFormat="1">
      <c r="A115" s="40"/>
      <c r="B115" s="41"/>
      <c r="C115" s="42"/>
      <c r="D115" s="232" t="s">
        <v>744</v>
      </c>
      <c r="E115" s="42"/>
      <c r="F115" s="233" t="s">
        <v>1755</v>
      </c>
      <c r="G115" s="42"/>
      <c r="H115" s="42"/>
      <c r="I115" s="234"/>
      <c r="J115" s="42"/>
      <c r="K115" s="42"/>
      <c r="L115" s="46"/>
      <c r="M115" s="235"/>
      <c r="N115" s="236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8" t="s">
        <v>744</v>
      </c>
      <c r="AU115" s="18" t="s">
        <v>86</v>
      </c>
    </row>
    <row r="116" s="2" customFormat="1" ht="16.5" customHeight="1">
      <c r="A116" s="40"/>
      <c r="B116" s="41"/>
      <c r="C116" s="212" t="s">
        <v>201</v>
      </c>
      <c r="D116" s="212" t="s">
        <v>163</v>
      </c>
      <c r="E116" s="213" t="s">
        <v>1756</v>
      </c>
      <c r="F116" s="214" t="s">
        <v>1757</v>
      </c>
      <c r="G116" s="215" t="s">
        <v>1721</v>
      </c>
      <c r="H116" s="216">
        <v>1</v>
      </c>
      <c r="I116" s="217"/>
      <c r="J116" s="218">
        <f>ROUND(I116*H116,2)</f>
        <v>0</v>
      </c>
      <c r="K116" s="214" t="s">
        <v>1710</v>
      </c>
      <c r="L116" s="46"/>
      <c r="M116" s="219" t="s">
        <v>32</v>
      </c>
      <c r="N116" s="220" t="s">
        <v>48</v>
      </c>
      <c r="O116" s="86"/>
      <c r="P116" s="221">
        <f>O116*H116</f>
        <v>0</v>
      </c>
      <c r="Q116" s="221">
        <v>0</v>
      </c>
      <c r="R116" s="221">
        <f>Q116*H116</f>
        <v>0</v>
      </c>
      <c r="S116" s="221">
        <v>0</v>
      </c>
      <c r="T116" s="222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3" t="s">
        <v>1711</v>
      </c>
      <c r="AT116" s="223" t="s">
        <v>163</v>
      </c>
      <c r="AU116" s="223" t="s">
        <v>86</v>
      </c>
      <c r="AY116" s="18" t="s">
        <v>162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8" t="s">
        <v>84</v>
      </c>
      <c r="BK116" s="224">
        <f>ROUND(I116*H116,2)</f>
        <v>0</v>
      </c>
      <c r="BL116" s="18" t="s">
        <v>1711</v>
      </c>
      <c r="BM116" s="223" t="s">
        <v>1758</v>
      </c>
    </row>
    <row r="117" s="2" customFormat="1" ht="16.5" customHeight="1">
      <c r="A117" s="40"/>
      <c r="B117" s="41"/>
      <c r="C117" s="212" t="s">
        <v>205</v>
      </c>
      <c r="D117" s="212" t="s">
        <v>163</v>
      </c>
      <c r="E117" s="213" t="s">
        <v>1759</v>
      </c>
      <c r="F117" s="214" t="s">
        <v>1760</v>
      </c>
      <c r="G117" s="215" t="s">
        <v>1721</v>
      </c>
      <c r="H117" s="216">
        <v>1</v>
      </c>
      <c r="I117" s="217"/>
      <c r="J117" s="218">
        <f>ROUND(I117*H117,2)</f>
        <v>0</v>
      </c>
      <c r="K117" s="214" t="s">
        <v>1710</v>
      </c>
      <c r="L117" s="46"/>
      <c r="M117" s="219" t="s">
        <v>32</v>
      </c>
      <c r="N117" s="220" t="s">
        <v>48</v>
      </c>
      <c r="O117" s="86"/>
      <c r="P117" s="221">
        <f>O117*H117</f>
        <v>0</v>
      </c>
      <c r="Q117" s="221">
        <v>0</v>
      </c>
      <c r="R117" s="221">
        <f>Q117*H117</f>
        <v>0</v>
      </c>
      <c r="S117" s="221">
        <v>0</v>
      </c>
      <c r="T117" s="222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3" t="s">
        <v>1711</v>
      </c>
      <c r="AT117" s="223" t="s">
        <v>163</v>
      </c>
      <c r="AU117" s="223" t="s">
        <v>86</v>
      </c>
      <c r="AY117" s="18" t="s">
        <v>162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18" t="s">
        <v>84</v>
      </c>
      <c r="BK117" s="224">
        <f>ROUND(I117*H117,2)</f>
        <v>0</v>
      </c>
      <c r="BL117" s="18" t="s">
        <v>1711</v>
      </c>
      <c r="BM117" s="223" t="s">
        <v>1761</v>
      </c>
    </row>
    <row r="118" s="2" customFormat="1">
      <c r="A118" s="40"/>
      <c r="B118" s="41"/>
      <c r="C118" s="42"/>
      <c r="D118" s="232" t="s">
        <v>744</v>
      </c>
      <c r="E118" s="42"/>
      <c r="F118" s="233" t="s">
        <v>1762</v>
      </c>
      <c r="G118" s="42"/>
      <c r="H118" s="42"/>
      <c r="I118" s="234"/>
      <c r="J118" s="42"/>
      <c r="K118" s="42"/>
      <c r="L118" s="46"/>
      <c r="M118" s="235"/>
      <c r="N118" s="236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8" t="s">
        <v>744</v>
      </c>
      <c r="AU118" s="18" t="s">
        <v>86</v>
      </c>
    </row>
    <row r="119" s="12" customFormat="1" ht="22.8" customHeight="1">
      <c r="A119" s="12"/>
      <c r="B119" s="198"/>
      <c r="C119" s="199"/>
      <c r="D119" s="200" t="s">
        <v>76</v>
      </c>
      <c r="E119" s="225" t="s">
        <v>1763</v>
      </c>
      <c r="F119" s="225" t="s">
        <v>1764</v>
      </c>
      <c r="G119" s="199"/>
      <c r="H119" s="199"/>
      <c r="I119" s="202"/>
      <c r="J119" s="226">
        <f>BK119</f>
        <v>0</v>
      </c>
      <c r="K119" s="199"/>
      <c r="L119" s="204"/>
      <c r="M119" s="205"/>
      <c r="N119" s="206"/>
      <c r="O119" s="206"/>
      <c r="P119" s="207">
        <f>SUM(P120:P121)</f>
        <v>0</v>
      </c>
      <c r="Q119" s="206"/>
      <c r="R119" s="207">
        <f>SUM(R120:R121)</f>
        <v>0</v>
      </c>
      <c r="S119" s="206"/>
      <c r="T119" s="208">
        <f>SUM(T120:T121)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9" t="s">
        <v>181</v>
      </c>
      <c r="AT119" s="210" t="s">
        <v>76</v>
      </c>
      <c r="AU119" s="210" t="s">
        <v>84</v>
      </c>
      <c r="AY119" s="209" t="s">
        <v>162</v>
      </c>
      <c r="BK119" s="211">
        <f>SUM(BK120:BK121)</f>
        <v>0</v>
      </c>
    </row>
    <row r="120" s="2" customFormat="1" ht="16.5" customHeight="1">
      <c r="A120" s="40"/>
      <c r="B120" s="41"/>
      <c r="C120" s="212" t="s">
        <v>209</v>
      </c>
      <c r="D120" s="212" t="s">
        <v>163</v>
      </c>
      <c r="E120" s="213" t="s">
        <v>1765</v>
      </c>
      <c r="F120" s="214" t="s">
        <v>1766</v>
      </c>
      <c r="G120" s="215" t="s">
        <v>166</v>
      </c>
      <c r="H120" s="216">
        <v>1</v>
      </c>
      <c r="I120" s="217"/>
      <c r="J120" s="218">
        <f>ROUND(I120*H120,2)</f>
        <v>0</v>
      </c>
      <c r="K120" s="214" t="s">
        <v>1710</v>
      </c>
      <c r="L120" s="46"/>
      <c r="M120" s="219" t="s">
        <v>32</v>
      </c>
      <c r="N120" s="220" t="s">
        <v>48</v>
      </c>
      <c r="O120" s="86"/>
      <c r="P120" s="221">
        <f>O120*H120</f>
        <v>0</v>
      </c>
      <c r="Q120" s="221">
        <v>0</v>
      </c>
      <c r="R120" s="221">
        <f>Q120*H120</f>
        <v>0</v>
      </c>
      <c r="S120" s="221">
        <v>0</v>
      </c>
      <c r="T120" s="222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3" t="s">
        <v>1711</v>
      </c>
      <c r="AT120" s="223" t="s">
        <v>163</v>
      </c>
      <c r="AU120" s="223" t="s">
        <v>86</v>
      </c>
      <c r="AY120" s="18" t="s">
        <v>162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8" t="s">
        <v>84</v>
      </c>
      <c r="BK120" s="224">
        <f>ROUND(I120*H120,2)</f>
        <v>0</v>
      </c>
      <c r="BL120" s="18" t="s">
        <v>1711</v>
      </c>
      <c r="BM120" s="223" t="s">
        <v>1767</v>
      </c>
    </row>
    <row r="121" s="2" customFormat="1">
      <c r="A121" s="40"/>
      <c r="B121" s="41"/>
      <c r="C121" s="42"/>
      <c r="D121" s="232" t="s">
        <v>744</v>
      </c>
      <c r="E121" s="42"/>
      <c r="F121" s="233" t="s">
        <v>1768</v>
      </c>
      <c r="G121" s="42"/>
      <c r="H121" s="42"/>
      <c r="I121" s="234"/>
      <c r="J121" s="42"/>
      <c r="K121" s="42"/>
      <c r="L121" s="46"/>
      <c r="M121" s="235"/>
      <c r="N121" s="236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8" t="s">
        <v>744</v>
      </c>
      <c r="AU121" s="18" t="s">
        <v>86</v>
      </c>
    </row>
    <row r="122" s="12" customFormat="1" ht="22.8" customHeight="1">
      <c r="A122" s="12"/>
      <c r="B122" s="198"/>
      <c r="C122" s="199"/>
      <c r="D122" s="200" t="s">
        <v>76</v>
      </c>
      <c r="E122" s="225" t="s">
        <v>1769</v>
      </c>
      <c r="F122" s="225" t="s">
        <v>1770</v>
      </c>
      <c r="G122" s="199"/>
      <c r="H122" s="199"/>
      <c r="I122" s="202"/>
      <c r="J122" s="226">
        <f>BK122</f>
        <v>0</v>
      </c>
      <c r="K122" s="199"/>
      <c r="L122" s="204"/>
      <c r="M122" s="205"/>
      <c r="N122" s="206"/>
      <c r="O122" s="206"/>
      <c r="P122" s="207">
        <f>SUM(P123:P130)</f>
        <v>0</v>
      </c>
      <c r="Q122" s="206"/>
      <c r="R122" s="207">
        <f>SUM(R123:R130)</f>
        <v>0</v>
      </c>
      <c r="S122" s="206"/>
      <c r="T122" s="208">
        <f>SUM(T123:T130)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9" t="s">
        <v>181</v>
      </c>
      <c r="AT122" s="210" t="s">
        <v>76</v>
      </c>
      <c r="AU122" s="210" t="s">
        <v>84</v>
      </c>
      <c r="AY122" s="209" t="s">
        <v>162</v>
      </c>
      <c r="BK122" s="211">
        <f>SUM(BK123:BK130)</f>
        <v>0</v>
      </c>
    </row>
    <row r="123" s="2" customFormat="1" ht="16.5" customHeight="1">
      <c r="A123" s="40"/>
      <c r="B123" s="41"/>
      <c r="C123" s="212" t="s">
        <v>213</v>
      </c>
      <c r="D123" s="212" t="s">
        <v>163</v>
      </c>
      <c r="E123" s="213" t="s">
        <v>1771</v>
      </c>
      <c r="F123" s="214" t="s">
        <v>1772</v>
      </c>
      <c r="G123" s="215" t="s">
        <v>166</v>
      </c>
      <c r="H123" s="216">
        <v>1</v>
      </c>
      <c r="I123" s="217"/>
      <c r="J123" s="218">
        <f>ROUND(I123*H123,2)</f>
        <v>0</v>
      </c>
      <c r="K123" s="214" t="s">
        <v>1710</v>
      </c>
      <c r="L123" s="46"/>
      <c r="M123" s="219" t="s">
        <v>32</v>
      </c>
      <c r="N123" s="220" t="s">
        <v>48</v>
      </c>
      <c r="O123" s="86"/>
      <c r="P123" s="221">
        <f>O123*H123</f>
        <v>0</v>
      </c>
      <c r="Q123" s="221">
        <v>0</v>
      </c>
      <c r="R123" s="221">
        <f>Q123*H123</f>
        <v>0</v>
      </c>
      <c r="S123" s="221">
        <v>0</v>
      </c>
      <c r="T123" s="222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3" t="s">
        <v>1711</v>
      </c>
      <c r="AT123" s="223" t="s">
        <v>163</v>
      </c>
      <c r="AU123" s="223" t="s">
        <v>86</v>
      </c>
      <c r="AY123" s="18" t="s">
        <v>162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8" t="s">
        <v>84</v>
      </c>
      <c r="BK123" s="224">
        <f>ROUND(I123*H123,2)</f>
        <v>0</v>
      </c>
      <c r="BL123" s="18" t="s">
        <v>1711</v>
      </c>
      <c r="BM123" s="223" t="s">
        <v>1773</v>
      </c>
    </row>
    <row r="124" s="2" customFormat="1">
      <c r="A124" s="40"/>
      <c r="B124" s="41"/>
      <c r="C124" s="42"/>
      <c r="D124" s="232" t="s">
        <v>744</v>
      </c>
      <c r="E124" s="42"/>
      <c r="F124" s="233" t="s">
        <v>1774</v>
      </c>
      <c r="G124" s="42"/>
      <c r="H124" s="42"/>
      <c r="I124" s="234"/>
      <c r="J124" s="42"/>
      <c r="K124" s="42"/>
      <c r="L124" s="46"/>
      <c r="M124" s="235"/>
      <c r="N124" s="236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8" t="s">
        <v>744</v>
      </c>
      <c r="AU124" s="18" t="s">
        <v>86</v>
      </c>
    </row>
    <row r="125" s="2" customFormat="1" ht="16.5" customHeight="1">
      <c r="A125" s="40"/>
      <c r="B125" s="41"/>
      <c r="C125" s="212" t="s">
        <v>8</v>
      </c>
      <c r="D125" s="212" t="s">
        <v>163</v>
      </c>
      <c r="E125" s="213" t="s">
        <v>1775</v>
      </c>
      <c r="F125" s="214" t="s">
        <v>1776</v>
      </c>
      <c r="G125" s="215" t="s">
        <v>1721</v>
      </c>
      <c r="H125" s="216">
        <v>1</v>
      </c>
      <c r="I125" s="217"/>
      <c r="J125" s="218">
        <f>ROUND(I125*H125,2)</f>
        <v>0</v>
      </c>
      <c r="K125" s="214" t="s">
        <v>1710</v>
      </c>
      <c r="L125" s="46"/>
      <c r="M125" s="219" t="s">
        <v>32</v>
      </c>
      <c r="N125" s="220" t="s">
        <v>48</v>
      </c>
      <c r="O125" s="86"/>
      <c r="P125" s="221">
        <f>O125*H125</f>
        <v>0</v>
      </c>
      <c r="Q125" s="221">
        <v>0</v>
      </c>
      <c r="R125" s="221">
        <f>Q125*H125</f>
        <v>0</v>
      </c>
      <c r="S125" s="221">
        <v>0</v>
      </c>
      <c r="T125" s="222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3" t="s">
        <v>1711</v>
      </c>
      <c r="AT125" s="223" t="s">
        <v>163</v>
      </c>
      <c r="AU125" s="223" t="s">
        <v>86</v>
      </c>
      <c r="AY125" s="18" t="s">
        <v>162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8" t="s">
        <v>84</v>
      </c>
      <c r="BK125" s="224">
        <f>ROUND(I125*H125,2)</f>
        <v>0</v>
      </c>
      <c r="BL125" s="18" t="s">
        <v>1711</v>
      </c>
      <c r="BM125" s="223" t="s">
        <v>1777</v>
      </c>
    </row>
    <row r="126" s="2" customFormat="1">
      <c r="A126" s="40"/>
      <c r="B126" s="41"/>
      <c r="C126" s="42"/>
      <c r="D126" s="232" t="s">
        <v>744</v>
      </c>
      <c r="E126" s="42"/>
      <c r="F126" s="233" t="s">
        <v>1778</v>
      </c>
      <c r="G126" s="42"/>
      <c r="H126" s="42"/>
      <c r="I126" s="234"/>
      <c r="J126" s="42"/>
      <c r="K126" s="42"/>
      <c r="L126" s="46"/>
      <c r="M126" s="235"/>
      <c r="N126" s="236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8" t="s">
        <v>744</v>
      </c>
      <c r="AU126" s="18" t="s">
        <v>86</v>
      </c>
    </row>
    <row r="127" s="2" customFormat="1" ht="16.5" customHeight="1">
      <c r="A127" s="40"/>
      <c r="B127" s="41"/>
      <c r="C127" s="212" t="s">
        <v>220</v>
      </c>
      <c r="D127" s="212" t="s">
        <v>163</v>
      </c>
      <c r="E127" s="213" t="s">
        <v>1779</v>
      </c>
      <c r="F127" s="214" t="s">
        <v>1776</v>
      </c>
      <c r="G127" s="215" t="s">
        <v>1721</v>
      </c>
      <c r="H127" s="216">
        <v>1</v>
      </c>
      <c r="I127" s="217"/>
      <c r="J127" s="218">
        <f>ROUND(I127*H127,2)</f>
        <v>0</v>
      </c>
      <c r="K127" s="214" t="s">
        <v>32</v>
      </c>
      <c r="L127" s="46"/>
      <c r="M127" s="219" t="s">
        <v>32</v>
      </c>
      <c r="N127" s="220" t="s">
        <v>48</v>
      </c>
      <c r="O127" s="86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3" t="s">
        <v>1711</v>
      </c>
      <c r="AT127" s="223" t="s">
        <v>163</v>
      </c>
      <c r="AU127" s="223" t="s">
        <v>86</v>
      </c>
      <c r="AY127" s="18" t="s">
        <v>162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8" t="s">
        <v>84</v>
      </c>
      <c r="BK127" s="224">
        <f>ROUND(I127*H127,2)</f>
        <v>0</v>
      </c>
      <c r="BL127" s="18" t="s">
        <v>1711</v>
      </c>
      <c r="BM127" s="223" t="s">
        <v>1780</v>
      </c>
    </row>
    <row r="128" s="2" customFormat="1">
      <c r="A128" s="40"/>
      <c r="B128" s="41"/>
      <c r="C128" s="42"/>
      <c r="D128" s="232" t="s">
        <v>744</v>
      </c>
      <c r="E128" s="42"/>
      <c r="F128" s="233" t="s">
        <v>1781</v>
      </c>
      <c r="G128" s="42"/>
      <c r="H128" s="42"/>
      <c r="I128" s="234"/>
      <c r="J128" s="42"/>
      <c r="K128" s="42"/>
      <c r="L128" s="46"/>
      <c r="M128" s="235"/>
      <c r="N128" s="236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8" t="s">
        <v>744</v>
      </c>
      <c r="AU128" s="18" t="s">
        <v>86</v>
      </c>
    </row>
    <row r="129" s="2" customFormat="1" ht="16.5" customHeight="1">
      <c r="A129" s="40"/>
      <c r="B129" s="41"/>
      <c r="C129" s="212" t="s">
        <v>222</v>
      </c>
      <c r="D129" s="212" t="s">
        <v>163</v>
      </c>
      <c r="E129" s="213" t="s">
        <v>1782</v>
      </c>
      <c r="F129" s="214" t="s">
        <v>1783</v>
      </c>
      <c r="G129" s="215" t="s">
        <v>515</v>
      </c>
      <c r="H129" s="216">
        <v>10</v>
      </c>
      <c r="I129" s="217"/>
      <c r="J129" s="218">
        <f>ROUND(I129*H129,2)</f>
        <v>0</v>
      </c>
      <c r="K129" s="214" t="s">
        <v>1710</v>
      </c>
      <c r="L129" s="46"/>
      <c r="M129" s="219" t="s">
        <v>32</v>
      </c>
      <c r="N129" s="220" t="s">
        <v>48</v>
      </c>
      <c r="O129" s="86"/>
      <c r="P129" s="221">
        <f>O129*H129</f>
        <v>0</v>
      </c>
      <c r="Q129" s="221">
        <v>0</v>
      </c>
      <c r="R129" s="221">
        <f>Q129*H129</f>
        <v>0</v>
      </c>
      <c r="S129" s="221">
        <v>0</v>
      </c>
      <c r="T129" s="222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3" t="s">
        <v>1711</v>
      </c>
      <c r="AT129" s="223" t="s">
        <v>163</v>
      </c>
      <c r="AU129" s="223" t="s">
        <v>86</v>
      </c>
      <c r="AY129" s="18" t="s">
        <v>162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8" t="s">
        <v>84</v>
      </c>
      <c r="BK129" s="224">
        <f>ROUND(I129*H129,2)</f>
        <v>0</v>
      </c>
      <c r="BL129" s="18" t="s">
        <v>1711</v>
      </c>
      <c r="BM129" s="223" t="s">
        <v>1784</v>
      </c>
    </row>
    <row r="130" s="2" customFormat="1">
      <c r="A130" s="40"/>
      <c r="B130" s="41"/>
      <c r="C130" s="42"/>
      <c r="D130" s="232" t="s">
        <v>744</v>
      </c>
      <c r="E130" s="42"/>
      <c r="F130" s="233" t="s">
        <v>1785</v>
      </c>
      <c r="G130" s="42"/>
      <c r="H130" s="42"/>
      <c r="I130" s="234"/>
      <c r="J130" s="42"/>
      <c r="K130" s="42"/>
      <c r="L130" s="46"/>
      <c r="M130" s="285"/>
      <c r="N130" s="286"/>
      <c r="O130" s="229"/>
      <c r="P130" s="229"/>
      <c r="Q130" s="229"/>
      <c r="R130" s="229"/>
      <c r="S130" s="229"/>
      <c r="T130" s="2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8" t="s">
        <v>744</v>
      </c>
      <c r="AU130" s="18" t="s">
        <v>86</v>
      </c>
    </row>
    <row r="131" s="2" customFormat="1" ht="6.96" customHeight="1">
      <c r="A131" s="40"/>
      <c r="B131" s="61"/>
      <c r="C131" s="62"/>
      <c r="D131" s="62"/>
      <c r="E131" s="62"/>
      <c r="F131" s="62"/>
      <c r="G131" s="62"/>
      <c r="H131" s="62"/>
      <c r="I131" s="62"/>
      <c r="J131" s="62"/>
      <c r="K131" s="62"/>
      <c r="L131" s="46"/>
      <c r="M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</row>
  </sheetData>
  <sheetProtection sheet="1" autoFilter="0" formatColumns="0" formatRows="0" objects="1" scenarios="1" spinCount="100000" saltValue="pcye5yNiOrS9V4pJiVpuR8kif9QE6YAqsX2yMd9Bp1fuwqzFStoiLD8ZOuPWMFrPKAeidIMcVMGO/aQZTtClDQ==" hashValue="akpfy9ke0F2ZbV4assAc7j2g3v2BKmvn1bedw5rfmJ4KvW9A/+eGt4AT+hOhXYgZmYvubhe8q+AamgBy7NqorA==" algorithmName="SHA-512" password="CC35"/>
  <autoFilter ref="C90:K13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8" customWidth="1"/>
    <col min="2" max="2" width="1.667969" style="288" customWidth="1"/>
    <col min="3" max="4" width="5" style="288" customWidth="1"/>
    <col min="5" max="5" width="11.66016" style="288" customWidth="1"/>
    <col min="6" max="6" width="9.160156" style="288" customWidth="1"/>
    <col min="7" max="7" width="5" style="288" customWidth="1"/>
    <col min="8" max="8" width="77.83203" style="288" customWidth="1"/>
    <col min="9" max="10" width="20" style="288" customWidth="1"/>
    <col min="11" max="11" width="1.667969" style="288" customWidth="1"/>
  </cols>
  <sheetData>
    <row r="1" s="1" customFormat="1" ht="37.5" customHeight="1"/>
    <row r="2" s="1" customFormat="1" ht="7.5" customHeight="1">
      <c r="B2" s="289"/>
      <c r="C2" s="290"/>
      <c r="D2" s="290"/>
      <c r="E2" s="290"/>
      <c r="F2" s="290"/>
      <c r="G2" s="290"/>
      <c r="H2" s="290"/>
      <c r="I2" s="290"/>
      <c r="J2" s="290"/>
      <c r="K2" s="291"/>
    </row>
    <row r="3" s="16" customFormat="1" ht="45" customHeight="1">
      <c r="B3" s="292"/>
      <c r="C3" s="293" t="s">
        <v>1786</v>
      </c>
      <c r="D3" s="293"/>
      <c r="E3" s="293"/>
      <c r="F3" s="293"/>
      <c r="G3" s="293"/>
      <c r="H3" s="293"/>
      <c r="I3" s="293"/>
      <c r="J3" s="293"/>
      <c r="K3" s="294"/>
    </row>
    <row r="4" s="1" customFormat="1" ht="25.5" customHeight="1">
      <c r="B4" s="295"/>
      <c r="C4" s="296" t="s">
        <v>1787</v>
      </c>
      <c r="D4" s="296"/>
      <c r="E4" s="296"/>
      <c r="F4" s="296"/>
      <c r="G4" s="296"/>
      <c r="H4" s="296"/>
      <c r="I4" s="296"/>
      <c r="J4" s="296"/>
      <c r="K4" s="297"/>
    </row>
    <row r="5" s="1" customFormat="1" ht="5.25" customHeight="1">
      <c r="B5" s="295"/>
      <c r="C5" s="298"/>
      <c r="D5" s="298"/>
      <c r="E5" s="298"/>
      <c r="F5" s="298"/>
      <c r="G5" s="298"/>
      <c r="H5" s="298"/>
      <c r="I5" s="298"/>
      <c r="J5" s="298"/>
      <c r="K5" s="297"/>
    </row>
    <row r="6" s="1" customFormat="1" ht="15" customHeight="1">
      <c r="B6" s="295"/>
      <c r="C6" s="299" t="s">
        <v>1788</v>
      </c>
      <c r="D6" s="299"/>
      <c r="E6" s="299"/>
      <c r="F6" s="299"/>
      <c r="G6" s="299"/>
      <c r="H6" s="299"/>
      <c r="I6" s="299"/>
      <c r="J6" s="299"/>
      <c r="K6" s="297"/>
    </row>
    <row r="7" s="1" customFormat="1" ht="15" customHeight="1">
      <c r="B7" s="300"/>
      <c r="C7" s="299" t="s">
        <v>1789</v>
      </c>
      <c r="D7" s="299"/>
      <c r="E7" s="299"/>
      <c r="F7" s="299"/>
      <c r="G7" s="299"/>
      <c r="H7" s="299"/>
      <c r="I7" s="299"/>
      <c r="J7" s="299"/>
      <c r="K7" s="297"/>
    </row>
    <row r="8" s="1" customFormat="1" ht="12.75" customHeight="1">
      <c r="B8" s="300"/>
      <c r="C8" s="299"/>
      <c r="D8" s="299"/>
      <c r="E8" s="299"/>
      <c r="F8" s="299"/>
      <c r="G8" s="299"/>
      <c r="H8" s="299"/>
      <c r="I8" s="299"/>
      <c r="J8" s="299"/>
      <c r="K8" s="297"/>
    </row>
    <row r="9" s="1" customFormat="1" ht="15" customHeight="1">
      <c r="B9" s="300"/>
      <c r="C9" s="299" t="s">
        <v>1790</v>
      </c>
      <c r="D9" s="299"/>
      <c r="E9" s="299"/>
      <c r="F9" s="299"/>
      <c r="G9" s="299"/>
      <c r="H9" s="299"/>
      <c r="I9" s="299"/>
      <c r="J9" s="299"/>
      <c r="K9" s="297"/>
    </row>
    <row r="10" s="1" customFormat="1" ht="15" customHeight="1">
      <c r="B10" s="300"/>
      <c r="C10" s="299"/>
      <c r="D10" s="299" t="s">
        <v>1791</v>
      </c>
      <c r="E10" s="299"/>
      <c r="F10" s="299"/>
      <c r="G10" s="299"/>
      <c r="H10" s="299"/>
      <c r="I10" s="299"/>
      <c r="J10" s="299"/>
      <c r="K10" s="297"/>
    </row>
    <row r="11" s="1" customFormat="1" ht="15" customHeight="1">
      <c r="B11" s="300"/>
      <c r="C11" s="301"/>
      <c r="D11" s="299" t="s">
        <v>1792</v>
      </c>
      <c r="E11" s="299"/>
      <c r="F11" s="299"/>
      <c r="G11" s="299"/>
      <c r="H11" s="299"/>
      <c r="I11" s="299"/>
      <c r="J11" s="299"/>
      <c r="K11" s="297"/>
    </row>
    <row r="12" s="1" customFormat="1" ht="15" customHeight="1">
      <c r="B12" s="300"/>
      <c r="C12" s="301"/>
      <c r="D12" s="299"/>
      <c r="E12" s="299"/>
      <c r="F12" s="299"/>
      <c r="G12" s="299"/>
      <c r="H12" s="299"/>
      <c r="I12" s="299"/>
      <c r="J12" s="299"/>
      <c r="K12" s="297"/>
    </row>
    <row r="13" s="1" customFormat="1" ht="15" customHeight="1">
      <c r="B13" s="300"/>
      <c r="C13" s="301"/>
      <c r="D13" s="302" t="s">
        <v>1793</v>
      </c>
      <c r="E13" s="299"/>
      <c r="F13" s="299"/>
      <c r="G13" s="299"/>
      <c r="H13" s="299"/>
      <c r="I13" s="299"/>
      <c r="J13" s="299"/>
      <c r="K13" s="297"/>
    </row>
    <row r="14" s="1" customFormat="1" ht="12.75" customHeight="1">
      <c r="B14" s="300"/>
      <c r="C14" s="301"/>
      <c r="D14" s="301"/>
      <c r="E14" s="301"/>
      <c r="F14" s="301"/>
      <c r="G14" s="301"/>
      <c r="H14" s="301"/>
      <c r="I14" s="301"/>
      <c r="J14" s="301"/>
      <c r="K14" s="297"/>
    </row>
    <row r="15" s="1" customFormat="1" ht="15" customHeight="1">
      <c r="B15" s="300"/>
      <c r="C15" s="301"/>
      <c r="D15" s="299" t="s">
        <v>1794</v>
      </c>
      <c r="E15" s="299"/>
      <c r="F15" s="299"/>
      <c r="G15" s="299"/>
      <c r="H15" s="299"/>
      <c r="I15" s="299"/>
      <c r="J15" s="299"/>
      <c r="K15" s="297"/>
    </row>
    <row r="16" s="1" customFormat="1" ht="15" customHeight="1">
      <c r="B16" s="300"/>
      <c r="C16" s="301"/>
      <c r="D16" s="299" t="s">
        <v>1795</v>
      </c>
      <c r="E16" s="299"/>
      <c r="F16" s="299"/>
      <c r="G16" s="299"/>
      <c r="H16" s="299"/>
      <c r="I16" s="299"/>
      <c r="J16" s="299"/>
      <c r="K16" s="297"/>
    </row>
    <row r="17" s="1" customFormat="1" ht="15" customHeight="1">
      <c r="B17" s="300"/>
      <c r="C17" s="301"/>
      <c r="D17" s="299" t="s">
        <v>1796</v>
      </c>
      <c r="E17" s="299"/>
      <c r="F17" s="299"/>
      <c r="G17" s="299"/>
      <c r="H17" s="299"/>
      <c r="I17" s="299"/>
      <c r="J17" s="299"/>
      <c r="K17" s="297"/>
    </row>
    <row r="18" s="1" customFormat="1" ht="15" customHeight="1">
      <c r="B18" s="300"/>
      <c r="C18" s="301"/>
      <c r="D18" s="301"/>
      <c r="E18" s="303" t="s">
        <v>83</v>
      </c>
      <c r="F18" s="299" t="s">
        <v>1797</v>
      </c>
      <c r="G18" s="299"/>
      <c r="H18" s="299"/>
      <c r="I18" s="299"/>
      <c r="J18" s="299"/>
      <c r="K18" s="297"/>
    </row>
    <row r="19" s="1" customFormat="1" ht="15" customHeight="1">
      <c r="B19" s="300"/>
      <c r="C19" s="301"/>
      <c r="D19" s="301"/>
      <c r="E19" s="303" t="s">
        <v>1798</v>
      </c>
      <c r="F19" s="299" t="s">
        <v>1799</v>
      </c>
      <c r="G19" s="299"/>
      <c r="H19" s="299"/>
      <c r="I19" s="299"/>
      <c r="J19" s="299"/>
      <c r="K19" s="297"/>
    </row>
    <row r="20" s="1" customFormat="1" ht="15" customHeight="1">
      <c r="B20" s="300"/>
      <c r="C20" s="301"/>
      <c r="D20" s="301"/>
      <c r="E20" s="303" t="s">
        <v>1800</v>
      </c>
      <c r="F20" s="299" t="s">
        <v>1801</v>
      </c>
      <c r="G20" s="299"/>
      <c r="H20" s="299"/>
      <c r="I20" s="299"/>
      <c r="J20" s="299"/>
      <c r="K20" s="297"/>
    </row>
    <row r="21" s="1" customFormat="1" ht="15" customHeight="1">
      <c r="B21" s="300"/>
      <c r="C21" s="301"/>
      <c r="D21" s="301"/>
      <c r="E21" s="303" t="s">
        <v>1802</v>
      </c>
      <c r="F21" s="299" t="s">
        <v>1803</v>
      </c>
      <c r="G21" s="299"/>
      <c r="H21" s="299"/>
      <c r="I21" s="299"/>
      <c r="J21" s="299"/>
      <c r="K21" s="297"/>
    </row>
    <row r="22" s="1" customFormat="1" ht="15" customHeight="1">
      <c r="B22" s="300"/>
      <c r="C22" s="301"/>
      <c r="D22" s="301"/>
      <c r="E22" s="303" t="s">
        <v>1804</v>
      </c>
      <c r="F22" s="299" t="s">
        <v>1805</v>
      </c>
      <c r="G22" s="299"/>
      <c r="H22" s="299"/>
      <c r="I22" s="299"/>
      <c r="J22" s="299"/>
      <c r="K22" s="297"/>
    </row>
    <row r="23" s="1" customFormat="1" ht="15" customHeight="1">
      <c r="B23" s="300"/>
      <c r="C23" s="301"/>
      <c r="D23" s="301"/>
      <c r="E23" s="303" t="s">
        <v>90</v>
      </c>
      <c r="F23" s="299" t="s">
        <v>1806</v>
      </c>
      <c r="G23" s="299"/>
      <c r="H23" s="299"/>
      <c r="I23" s="299"/>
      <c r="J23" s="299"/>
      <c r="K23" s="297"/>
    </row>
    <row r="24" s="1" customFormat="1" ht="12.75" customHeight="1">
      <c r="B24" s="300"/>
      <c r="C24" s="301"/>
      <c r="D24" s="301"/>
      <c r="E24" s="301"/>
      <c r="F24" s="301"/>
      <c r="G24" s="301"/>
      <c r="H24" s="301"/>
      <c r="I24" s="301"/>
      <c r="J24" s="301"/>
      <c r="K24" s="297"/>
    </row>
    <row r="25" s="1" customFormat="1" ht="15" customHeight="1">
      <c r="B25" s="300"/>
      <c r="C25" s="299" t="s">
        <v>1807</v>
      </c>
      <c r="D25" s="299"/>
      <c r="E25" s="299"/>
      <c r="F25" s="299"/>
      <c r="G25" s="299"/>
      <c r="H25" s="299"/>
      <c r="I25" s="299"/>
      <c r="J25" s="299"/>
      <c r="K25" s="297"/>
    </row>
    <row r="26" s="1" customFormat="1" ht="15" customHeight="1">
      <c r="B26" s="300"/>
      <c r="C26" s="299" t="s">
        <v>1808</v>
      </c>
      <c r="D26" s="299"/>
      <c r="E26" s="299"/>
      <c r="F26" s="299"/>
      <c r="G26" s="299"/>
      <c r="H26" s="299"/>
      <c r="I26" s="299"/>
      <c r="J26" s="299"/>
      <c r="K26" s="297"/>
    </row>
    <row r="27" s="1" customFormat="1" ht="15" customHeight="1">
      <c r="B27" s="300"/>
      <c r="C27" s="299"/>
      <c r="D27" s="299" t="s">
        <v>1809</v>
      </c>
      <c r="E27" s="299"/>
      <c r="F27" s="299"/>
      <c r="G27" s="299"/>
      <c r="H27" s="299"/>
      <c r="I27" s="299"/>
      <c r="J27" s="299"/>
      <c r="K27" s="297"/>
    </row>
    <row r="28" s="1" customFormat="1" ht="15" customHeight="1">
      <c r="B28" s="300"/>
      <c r="C28" s="301"/>
      <c r="D28" s="299" t="s">
        <v>1810</v>
      </c>
      <c r="E28" s="299"/>
      <c r="F28" s="299"/>
      <c r="G28" s="299"/>
      <c r="H28" s="299"/>
      <c r="I28" s="299"/>
      <c r="J28" s="299"/>
      <c r="K28" s="297"/>
    </row>
    <row r="29" s="1" customFormat="1" ht="12.75" customHeight="1">
      <c r="B29" s="300"/>
      <c r="C29" s="301"/>
      <c r="D29" s="301"/>
      <c r="E29" s="301"/>
      <c r="F29" s="301"/>
      <c r="G29" s="301"/>
      <c r="H29" s="301"/>
      <c r="I29" s="301"/>
      <c r="J29" s="301"/>
      <c r="K29" s="297"/>
    </row>
    <row r="30" s="1" customFormat="1" ht="15" customHeight="1">
      <c r="B30" s="300"/>
      <c r="C30" s="301"/>
      <c r="D30" s="299" t="s">
        <v>1811</v>
      </c>
      <c r="E30" s="299"/>
      <c r="F30" s="299"/>
      <c r="G30" s="299"/>
      <c r="H30" s="299"/>
      <c r="I30" s="299"/>
      <c r="J30" s="299"/>
      <c r="K30" s="297"/>
    </row>
    <row r="31" s="1" customFormat="1" ht="15" customHeight="1">
      <c r="B31" s="300"/>
      <c r="C31" s="301"/>
      <c r="D31" s="299" t="s">
        <v>1812</v>
      </c>
      <c r="E31" s="299"/>
      <c r="F31" s="299"/>
      <c r="G31" s="299"/>
      <c r="H31" s="299"/>
      <c r="I31" s="299"/>
      <c r="J31" s="299"/>
      <c r="K31" s="297"/>
    </row>
    <row r="32" s="1" customFormat="1" ht="12.75" customHeight="1">
      <c r="B32" s="300"/>
      <c r="C32" s="301"/>
      <c r="D32" s="301"/>
      <c r="E32" s="301"/>
      <c r="F32" s="301"/>
      <c r="G32" s="301"/>
      <c r="H32" s="301"/>
      <c r="I32" s="301"/>
      <c r="J32" s="301"/>
      <c r="K32" s="297"/>
    </row>
    <row r="33" s="1" customFormat="1" ht="15" customHeight="1">
      <c r="B33" s="300"/>
      <c r="C33" s="301"/>
      <c r="D33" s="299" t="s">
        <v>1813</v>
      </c>
      <c r="E33" s="299"/>
      <c r="F33" s="299"/>
      <c r="G33" s="299"/>
      <c r="H33" s="299"/>
      <c r="I33" s="299"/>
      <c r="J33" s="299"/>
      <c r="K33" s="297"/>
    </row>
    <row r="34" s="1" customFormat="1" ht="15" customHeight="1">
      <c r="B34" s="300"/>
      <c r="C34" s="301"/>
      <c r="D34" s="299" t="s">
        <v>1814</v>
      </c>
      <c r="E34" s="299"/>
      <c r="F34" s="299"/>
      <c r="G34" s="299"/>
      <c r="H34" s="299"/>
      <c r="I34" s="299"/>
      <c r="J34" s="299"/>
      <c r="K34" s="297"/>
    </row>
    <row r="35" s="1" customFormat="1" ht="15" customHeight="1">
      <c r="B35" s="300"/>
      <c r="C35" s="301"/>
      <c r="D35" s="299" t="s">
        <v>1815</v>
      </c>
      <c r="E35" s="299"/>
      <c r="F35" s="299"/>
      <c r="G35" s="299"/>
      <c r="H35" s="299"/>
      <c r="I35" s="299"/>
      <c r="J35" s="299"/>
      <c r="K35" s="297"/>
    </row>
    <row r="36" s="1" customFormat="1" ht="15" customHeight="1">
      <c r="B36" s="300"/>
      <c r="C36" s="301"/>
      <c r="D36" s="299"/>
      <c r="E36" s="302" t="s">
        <v>148</v>
      </c>
      <c r="F36" s="299"/>
      <c r="G36" s="299" t="s">
        <v>1816</v>
      </c>
      <c r="H36" s="299"/>
      <c r="I36" s="299"/>
      <c r="J36" s="299"/>
      <c r="K36" s="297"/>
    </row>
    <row r="37" s="1" customFormat="1" ht="30.75" customHeight="1">
      <c r="B37" s="300"/>
      <c r="C37" s="301"/>
      <c r="D37" s="299"/>
      <c r="E37" s="302" t="s">
        <v>1817</v>
      </c>
      <c r="F37" s="299"/>
      <c r="G37" s="299" t="s">
        <v>1818</v>
      </c>
      <c r="H37" s="299"/>
      <c r="I37" s="299"/>
      <c r="J37" s="299"/>
      <c r="K37" s="297"/>
    </row>
    <row r="38" s="1" customFormat="1" ht="15" customHeight="1">
      <c r="B38" s="300"/>
      <c r="C38" s="301"/>
      <c r="D38" s="299"/>
      <c r="E38" s="302" t="s">
        <v>58</v>
      </c>
      <c r="F38" s="299"/>
      <c r="G38" s="299" t="s">
        <v>1819</v>
      </c>
      <c r="H38" s="299"/>
      <c r="I38" s="299"/>
      <c r="J38" s="299"/>
      <c r="K38" s="297"/>
    </row>
    <row r="39" s="1" customFormat="1" ht="15" customHeight="1">
      <c r="B39" s="300"/>
      <c r="C39" s="301"/>
      <c r="D39" s="299"/>
      <c r="E39" s="302" t="s">
        <v>59</v>
      </c>
      <c r="F39" s="299"/>
      <c r="G39" s="299" t="s">
        <v>1820</v>
      </c>
      <c r="H39" s="299"/>
      <c r="I39" s="299"/>
      <c r="J39" s="299"/>
      <c r="K39" s="297"/>
    </row>
    <row r="40" s="1" customFormat="1" ht="15" customHeight="1">
      <c r="B40" s="300"/>
      <c r="C40" s="301"/>
      <c r="D40" s="299"/>
      <c r="E40" s="302" t="s">
        <v>149</v>
      </c>
      <c r="F40" s="299"/>
      <c r="G40" s="299" t="s">
        <v>1821</v>
      </c>
      <c r="H40" s="299"/>
      <c r="I40" s="299"/>
      <c r="J40" s="299"/>
      <c r="K40" s="297"/>
    </row>
    <row r="41" s="1" customFormat="1" ht="15" customHeight="1">
      <c r="B41" s="300"/>
      <c r="C41" s="301"/>
      <c r="D41" s="299"/>
      <c r="E41" s="302" t="s">
        <v>150</v>
      </c>
      <c r="F41" s="299"/>
      <c r="G41" s="299" t="s">
        <v>1822</v>
      </c>
      <c r="H41" s="299"/>
      <c r="I41" s="299"/>
      <c r="J41" s="299"/>
      <c r="K41" s="297"/>
    </row>
    <row r="42" s="1" customFormat="1" ht="15" customHeight="1">
      <c r="B42" s="300"/>
      <c r="C42" s="301"/>
      <c r="D42" s="299"/>
      <c r="E42" s="302" t="s">
        <v>1823</v>
      </c>
      <c r="F42" s="299"/>
      <c r="G42" s="299" t="s">
        <v>1824</v>
      </c>
      <c r="H42" s="299"/>
      <c r="I42" s="299"/>
      <c r="J42" s="299"/>
      <c r="K42" s="297"/>
    </row>
    <row r="43" s="1" customFormat="1" ht="15" customHeight="1">
      <c r="B43" s="300"/>
      <c r="C43" s="301"/>
      <c r="D43" s="299"/>
      <c r="E43" s="302"/>
      <c r="F43" s="299"/>
      <c r="G43" s="299" t="s">
        <v>1825</v>
      </c>
      <c r="H43" s="299"/>
      <c r="I43" s="299"/>
      <c r="J43" s="299"/>
      <c r="K43" s="297"/>
    </row>
    <row r="44" s="1" customFormat="1" ht="15" customHeight="1">
      <c r="B44" s="300"/>
      <c r="C44" s="301"/>
      <c r="D44" s="299"/>
      <c r="E44" s="302" t="s">
        <v>1826</v>
      </c>
      <c r="F44" s="299"/>
      <c r="G44" s="299" t="s">
        <v>1827</v>
      </c>
      <c r="H44" s="299"/>
      <c r="I44" s="299"/>
      <c r="J44" s="299"/>
      <c r="K44" s="297"/>
    </row>
    <row r="45" s="1" customFormat="1" ht="15" customHeight="1">
      <c r="B45" s="300"/>
      <c r="C45" s="301"/>
      <c r="D45" s="299"/>
      <c r="E45" s="302" t="s">
        <v>152</v>
      </c>
      <c r="F45" s="299"/>
      <c r="G45" s="299" t="s">
        <v>1828</v>
      </c>
      <c r="H45" s="299"/>
      <c r="I45" s="299"/>
      <c r="J45" s="299"/>
      <c r="K45" s="297"/>
    </row>
    <row r="46" s="1" customFormat="1" ht="12.75" customHeight="1">
      <c r="B46" s="300"/>
      <c r="C46" s="301"/>
      <c r="D46" s="299"/>
      <c r="E46" s="299"/>
      <c r="F46" s="299"/>
      <c r="G46" s="299"/>
      <c r="H46" s="299"/>
      <c r="I46" s="299"/>
      <c r="J46" s="299"/>
      <c r="K46" s="297"/>
    </row>
    <row r="47" s="1" customFormat="1" ht="15" customHeight="1">
      <c r="B47" s="300"/>
      <c r="C47" s="301"/>
      <c r="D47" s="299" t="s">
        <v>1829</v>
      </c>
      <c r="E47" s="299"/>
      <c r="F47" s="299"/>
      <c r="G47" s="299"/>
      <c r="H47" s="299"/>
      <c r="I47" s="299"/>
      <c r="J47" s="299"/>
      <c r="K47" s="297"/>
    </row>
    <row r="48" s="1" customFormat="1" ht="15" customHeight="1">
      <c r="B48" s="300"/>
      <c r="C48" s="301"/>
      <c r="D48" s="301"/>
      <c r="E48" s="299" t="s">
        <v>1830</v>
      </c>
      <c r="F48" s="299"/>
      <c r="G48" s="299"/>
      <c r="H48" s="299"/>
      <c r="I48" s="299"/>
      <c r="J48" s="299"/>
      <c r="K48" s="297"/>
    </row>
    <row r="49" s="1" customFormat="1" ht="15" customHeight="1">
      <c r="B49" s="300"/>
      <c r="C49" s="301"/>
      <c r="D49" s="301"/>
      <c r="E49" s="299" t="s">
        <v>1831</v>
      </c>
      <c r="F49" s="299"/>
      <c r="G49" s="299"/>
      <c r="H49" s="299"/>
      <c r="I49" s="299"/>
      <c r="J49" s="299"/>
      <c r="K49" s="297"/>
    </row>
    <row r="50" s="1" customFormat="1" ht="15" customHeight="1">
      <c r="B50" s="300"/>
      <c r="C50" s="301"/>
      <c r="D50" s="301"/>
      <c r="E50" s="299" t="s">
        <v>1832</v>
      </c>
      <c r="F50" s="299"/>
      <c r="G50" s="299"/>
      <c r="H50" s="299"/>
      <c r="I50" s="299"/>
      <c r="J50" s="299"/>
      <c r="K50" s="297"/>
    </row>
    <row r="51" s="1" customFormat="1" ht="15" customHeight="1">
      <c r="B51" s="300"/>
      <c r="C51" s="301"/>
      <c r="D51" s="299" t="s">
        <v>1833</v>
      </c>
      <c r="E51" s="299"/>
      <c r="F51" s="299"/>
      <c r="G51" s="299"/>
      <c r="H51" s="299"/>
      <c r="I51" s="299"/>
      <c r="J51" s="299"/>
      <c r="K51" s="297"/>
    </row>
    <row r="52" s="1" customFormat="1" ht="25.5" customHeight="1">
      <c r="B52" s="295"/>
      <c r="C52" s="296" t="s">
        <v>1834</v>
      </c>
      <c r="D52" s="296"/>
      <c r="E52" s="296"/>
      <c r="F52" s="296"/>
      <c r="G52" s="296"/>
      <c r="H52" s="296"/>
      <c r="I52" s="296"/>
      <c r="J52" s="296"/>
      <c r="K52" s="297"/>
    </row>
    <row r="53" s="1" customFormat="1" ht="5.25" customHeight="1">
      <c r="B53" s="295"/>
      <c r="C53" s="298"/>
      <c r="D53" s="298"/>
      <c r="E53" s="298"/>
      <c r="F53" s="298"/>
      <c r="G53" s="298"/>
      <c r="H53" s="298"/>
      <c r="I53" s="298"/>
      <c r="J53" s="298"/>
      <c r="K53" s="297"/>
    </row>
    <row r="54" s="1" customFormat="1" ht="15" customHeight="1">
      <c r="B54" s="295"/>
      <c r="C54" s="299" t="s">
        <v>1835</v>
      </c>
      <c r="D54" s="299"/>
      <c r="E54" s="299"/>
      <c r="F54" s="299"/>
      <c r="G54" s="299"/>
      <c r="H54" s="299"/>
      <c r="I54" s="299"/>
      <c r="J54" s="299"/>
      <c r="K54" s="297"/>
    </row>
    <row r="55" s="1" customFormat="1" ht="15" customHeight="1">
      <c r="B55" s="295"/>
      <c r="C55" s="299" t="s">
        <v>1836</v>
      </c>
      <c r="D55" s="299"/>
      <c r="E55" s="299"/>
      <c r="F55" s="299"/>
      <c r="G55" s="299"/>
      <c r="H55" s="299"/>
      <c r="I55" s="299"/>
      <c r="J55" s="299"/>
      <c r="K55" s="297"/>
    </row>
    <row r="56" s="1" customFormat="1" ht="12.75" customHeight="1">
      <c r="B56" s="295"/>
      <c r="C56" s="299"/>
      <c r="D56" s="299"/>
      <c r="E56" s="299"/>
      <c r="F56" s="299"/>
      <c r="G56" s="299"/>
      <c r="H56" s="299"/>
      <c r="I56" s="299"/>
      <c r="J56" s="299"/>
      <c r="K56" s="297"/>
    </row>
    <row r="57" s="1" customFormat="1" ht="15" customHeight="1">
      <c r="B57" s="295"/>
      <c r="C57" s="299" t="s">
        <v>1837</v>
      </c>
      <c r="D57" s="299"/>
      <c r="E57" s="299"/>
      <c r="F57" s="299"/>
      <c r="G57" s="299"/>
      <c r="H57" s="299"/>
      <c r="I57" s="299"/>
      <c r="J57" s="299"/>
      <c r="K57" s="297"/>
    </row>
    <row r="58" s="1" customFormat="1" ht="15" customHeight="1">
      <c r="B58" s="295"/>
      <c r="C58" s="301"/>
      <c r="D58" s="299" t="s">
        <v>1838</v>
      </c>
      <c r="E58" s="299"/>
      <c r="F58" s="299"/>
      <c r="G58" s="299"/>
      <c r="H58" s="299"/>
      <c r="I58" s="299"/>
      <c r="J58" s="299"/>
      <c r="K58" s="297"/>
    </row>
    <row r="59" s="1" customFormat="1" ht="15" customHeight="1">
      <c r="B59" s="295"/>
      <c r="C59" s="301"/>
      <c r="D59" s="299" t="s">
        <v>1839</v>
      </c>
      <c r="E59" s="299"/>
      <c r="F59" s="299"/>
      <c r="G59" s="299"/>
      <c r="H59" s="299"/>
      <c r="I59" s="299"/>
      <c r="J59" s="299"/>
      <c r="K59" s="297"/>
    </row>
    <row r="60" s="1" customFormat="1" ht="15" customHeight="1">
      <c r="B60" s="295"/>
      <c r="C60" s="301"/>
      <c r="D60" s="299" t="s">
        <v>1840</v>
      </c>
      <c r="E60" s="299"/>
      <c r="F60" s="299"/>
      <c r="G60" s="299"/>
      <c r="H60" s="299"/>
      <c r="I60" s="299"/>
      <c r="J60" s="299"/>
      <c r="K60" s="297"/>
    </row>
    <row r="61" s="1" customFormat="1" ht="15" customHeight="1">
      <c r="B61" s="295"/>
      <c r="C61" s="301"/>
      <c r="D61" s="299" t="s">
        <v>1841</v>
      </c>
      <c r="E61" s="299"/>
      <c r="F61" s="299"/>
      <c r="G61" s="299"/>
      <c r="H61" s="299"/>
      <c r="I61" s="299"/>
      <c r="J61" s="299"/>
      <c r="K61" s="297"/>
    </row>
    <row r="62" s="1" customFormat="1" ht="15" customHeight="1">
      <c r="B62" s="295"/>
      <c r="C62" s="301"/>
      <c r="D62" s="304" t="s">
        <v>1842</v>
      </c>
      <c r="E62" s="304"/>
      <c r="F62" s="304"/>
      <c r="G62" s="304"/>
      <c r="H62" s="304"/>
      <c r="I62" s="304"/>
      <c r="J62" s="304"/>
      <c r="K62" s="297"/>
    </row>
    <row r="63" s="1" customFormat="1" ht="15" customHeight="1">
      <c r="B63" s="295"/>
      <c r="C63" s="301"/>
      <c r="D63" s="299" t="s">
        <v>1843</v>
      </c>
      <c r="E63" s="299"/>
      <c r="F63" s="299"/>
      <c r="G63" s="299"/>
      <c r="H63" s="299"/>
      <c r="I63" s="299"/>
      <c r="J63" s="299"/>
      <c r="K63" s="297"/>
    </row>
    <row r="64" s="1" customFormat="1" ht="12.75" customHeight="1">
      <c r="B64" s="295"/>
      <c r="C64" s="301"/>
      <c r="D64" s="301"/>
      <c r="E64" s="305"/>
      <c r="F64" s="301"/>
      <c r="G64" s="301"/>
      <c r="H64" s="301"/>
      <c r="I64" s="301"/>
      <c r="J64" s="301"/>
      <c r="K64" s="297"/>
    </row>
    <row r="65" s="1" customFormat="1" ht="15" customHeight="1">
      <c r="B65" s="295"/>
      <c r="C65" s="301"/>
      <c r="D65" s="299" t="s">
        <v>1844</v>
      </c>
      <c r="E65" s="299"/>
      <c r="F65" s="299"/>
      <c r="G65" s="299"/>
      <c r="H65" s="299"/>
      <c r="I65" s="299"/>
      <c r="J65" s="299"/>
      <c r="K65" s="297"/>
    </row>
    <row r="66" s="1" customFormat="1" ht="15" customHeight="1">
      <c r="B66" s="295"/>
      <c r="C66" s="301"/>
      <c r="D66" s="304" t="s">
        <v>1845</v>
      </c>
      <c r="E66" s="304"/>
      <c r="F66" s="304"/>
      <c r="G66" s="304"/>
      <c r="H66" s="304"/>
      <c r="I66" s="304"/>
      <c r="J66" s="304"/>
      <c r="K66" s="297"/>
    </row>
    <row r="67" s="1" customFormat="1" ht="15" customHeight="1">
      <c r="B67" s="295"/>
      <c r="C67" s="301"/>
      <c r="D67" s="299" t="s">
        <v>1846</v>
      </c>
      <c r="E67" s="299"/>
      <c r="F67" s="299"/>
      <c r="G67" s="299"/>
      <c r="H67" s="299"/>
      <c r="I67" s="299"/>
      <c r="J67" s="299"/>
      <c r="K67" s="297"/>
    </row>
    <row r="68" s="1" customFormat="1" ht="15" customHeight="1">
      <c r="B68" s="295"/>
      <c r="C68" s="301"/>
      <c r="D68" s="299" t="s">
        <v>1847</v>
      </c>
      <c r="E68" s="299"/>
      <c r="F68" s="299"/>
      <c r="G68" s="299"/>
      <c r="H68" s="299"/>
      <c r="I68" s="299"/>
      <c r="J68" s="299"/>
      <c r="K68" s="297"/>
    </row>
    <row r="69" s="1" customFormat="1" ht="15" customHeight="1">
      <c r="B69" s="295"/>
      <c r="C69" s="301"/>
      <c r="D69" s="299" t="s">
        <v>1848</v>
      </c>
      <c r="E69" s="299"/>
      <c r="F69" s="299"/>
      <c r="G69" s="299"/>
      <c r="H69" s="299"/>
      <c r="I69" s="299"/>
      <c r="J69" s="299"/>
      <c r="K69" s="297"/>
    </row>
    <row r="70" s="1" customFormat="1" ht="15" customHeight="1">
      <c r="B70" s="295"/>
      <c r="C70" s="301"/>
      <c r="D70" s="299" t="s">
        <v>1849</v>
      </c>
      <c r="E70" s="299"/>
      <c r="F70" s="299"/>
      <c r="G70" s="299"/>
      <c r="H70" s="299"/>
      <c r="I70" s="299"/>
      <c r="J70" s="299"/>
      <c r="K70" s="297"/>
    </row>
    <row r="71" s="1" customFormat="1" ht="12.75" customHeight="1">
      <c r="B71" s="306"/>
      <c r="C71" s="307"/>
      <c r="D71" s="307"/>
      <c r="E71" s="307"/>
      <c r="F71" s="307"/>
      <c r="G71" s="307"/>
      <c r="H71" s="307"/>
      <c r="I71" s="307"/>
      <c r="J71" s="307"/>
      <c r="K71" s="308"/>
    </row>
    <row r="72" s="1" customFormat="1" ht="18.75" customHeight="1">
      <c r="B72" s="309"/>
      <c r="C72" s="309"/>
      <c r="D72" s="309"/>
      <c r="E72" s="309"/>
      <c r="F72" s="309"/>
      <c r="G72" s="309"/>
      <c r="H72" s="309"/>
      <c r="I72" s="309"/>
      <c r="J72" s="309"/>
      <c r="K72" s="310"/>
    </row>
    <row r="73" s="1" customFormat="1" ht="18.75" customHeight="1">
      <c r="B73" s="310"/>
      <c r="C73" s="310"/>
      <c r="D73" s="310"/>
      <c r="E73" s="310"/>
      <c r="F73" s="310"/>
      <c r="G73" s="310"/>
      <c r="H73" s="310"/>
      <c r="I73" s="310"/>
      <c r="J73" s="310"/>
      <c r="K73" s="310"/>
    </row>
    <row r="74" s="1" customFormat="1" ht="7.5" customHeight="1">
      <c r="B74" s="311"/>
      <c r="C74" s="312"/>
      <c r="D74" s="312"/>
      <c r="E74" s="312"/>
      <c r="F74" s="312"/>
      <c r="G74" s="312"/>
      <c r="H74" s="312"/>
      <c r="I74" s="312"/>
      <c r="J74" s="312"/>
      <c r="K74" s="313"/>
    </row>
    <row r="75" s="1" customFormat="1" ht="45" customHeight="1">
      <c r="B75" s="314"/>
      <c r="C75" s="315" t="s">
        <v>1850</v>
      </c>
      <c r="D75" s="315"/>
      <c r="E75" s="315"/>
      <c r="F75" s="315"/>
      <c r="G75" s="315"/>
      <c r="H75" s="315"/>
      <c r="I75" s="315"/>
      <c r="J75" s="315"/>
      <c r="K75" s="316"/>
    </row>
    <row r="76" s="1" customFormat="1" ht="17.25" customHeight="1">
      <c r="B76" s="314"/>
      <c r="C76" s="317" t="s">
        <v>1851</v>
      </c>
      <c r="D76" s="317"/>
      <c r="E76" s="317"/>
      <c r="F76" s="317" t="s">
        <v>1852</v>
      </c>
      <c r="G76" s="318"/>
      <c r="H76" s="317" t="s">
        <v>59</v>
      </c>
      <c r="I76" s="317" t="s">
        <v>62</v>
      </c>
      <c r="J76" s="317" t="s">
        <v>1853</v>
      </c>
      <c r="K76" s="316"/>
    </row>
    <row r="77" s="1" customFormat="1" ht="17.25" customHeight="1">
      <c r="B77" s="314"/>
      <c r="C77" s="319" t="s">
        <v>1854</v>
      </c>
      <c r="D77" s="319"/>
      <c r="E77" s="319"/>
      <c r="F77" s="320" t="s">
        <v>1855</v>
      </c>
      <c r="G77" s="321"/>
      <c r="H77" s="319"/>
      <c r="I77" s="319"/>
      <c r="J77" s="319" t="s">
        <v>1856</v>
      </c>
      <c r="K77" s="316"/>
    </row>
    <row r="78" s="1" customFormat="1" ht="5.25" customHeight="1">
      <c r="B78" s="314"/>
      <c r="C78" s="322"/>
      <c r="D78" s="322"/>
      <c r="E78" s="322"/>
      <c r="F78" s="322"/>
      <c r="G78" s="323"/>
      <c r="H78" s="322"/>
      <c r="I78" s="322"/>
      <c r="J78" s="322"/>
      <c r="K78" s="316"/>
    </row>
    <row r="79" s="1" customFormat="1" ht="15" customHeight="1">
      <c r="B79" s="314"/>
      <c r="C79" s="302" t="s">
        <v>58</v>
      </c>
      <c r="D79" s="324"/>
      <c r="E79" s="324"/>
      <c r="F79" s="325" t="s">
        <v>1857</v>
      </c>
      <c r="G79" s="326"/>
      <c r="H79" s="302" t="s">
        <v>1858</v>
      </c>
      <c r="I79" s="302" t="s">
        <v>1859</v>
      </c>
      <c r="J79" s="302">
        <v>20</v>
      </c>
      <c r="K79" s="316"/>
    </row>
    <row r="80" s="1" customFormat="1" ht="15" customHeight="1">
      <c r="B80" s="314"/>
      <c r="C80" s="302" t="s">
        <v>1860</v>
      </c>
      <c r="D80" s="302"/>
      <c r="E80" s="302"/>
      <c r="F80" s="325" t="s">
        <v>1857</v>
      </c>
      <c r="G80" s="326"/>
      <c r="H80" s="302" t="s">
        <v>1861</v>
      </c>
      <c r="I80" s="302" t="s">
        <v>1859</v>
      </c>
      <c r="J80" s="302">
        <v>120</v>
      </c>
      <c r="K80" s="316"/>
    </row>
    <row r="81" s="1" customFormat="1" ht="15" customHeight="1">
      <c r="B81" s="327"/>
      <c r="C81" s="302" t="s">
        <v>1862</v>
      </c>
      <c r="D81" s="302"/>
      <c r="E81" s="302"/>
      <c r="F81" s="325" t="s">
        <v>1863</v>
      </c>
      <c r="G81" s="326"/>
      <c r="H81" s="302" t="s">
        <v>1864</v>
      </c>
      <c r="I81" s="302" t="s">
        <v>1859</v>
      </c>
      <c r="J81" s="302">
        <v>50</v>
      </c>
      <c r="K81" s="316"/>
    </row>
    <row r="82" s="1" customFormat="1" ht="15" customHeight="1">
      <c r="B82" s="327"/>
      <c r="C82" s="302" t="s">
        <v>1865</v>
      </c>
      <c r="D82" s="302"/>
      <c r="E82" s="302"/>
      <c r="F82" s="325" t="s">
        <v>1857</v>
      </c>
      <c r="G82" s="326"/>
      <c r="H82" s="302" t="s">
        <v>1866</v>
      </c>
      <c r="I82" s="302" t="s">
        <v>1867</v>
      </c>
      <c r="J82" s="302"/>
      <c r="K82" s="316"/>
    </row>
    <row r="83" s="1" customFormat="1" ht="15" customHeight="1">
      <c r="B83" s="327"/>
      <c r="C83" s="328" t="s">
        <v>1868</v>
      </c>
      <c r="D83" s="328"/>
      <c r="E83" s="328"/>
      <c r="F83" s="329" t="s">
        <v>1863</v>
      </c>
      <c r="G83" s="328"/>
      <c r="H83" s="328" t="s">
        <v>1869</v>
      </c>
      <c r="I83" s="328" t="s">
        <v>1859</v>
      </c>
      <c r="J83" s="328">
        <v>15</v>
      </c>
      <c r="K83" s="316"/>
    </row>
    <row r="84" s="1" customFormat="1" ht="15" customHeight="1">
      <c r="B84" s="327"/>
      <c r="C84" s="328" t="s">
        <v>1870</v>
      </c>
      <c r="D84" s="328"/>
      <c r="E84" s="328"/>
      <c r="F84" s="329" t="s">
        <v>1863</v>
      </c>
      <c r="G84" s="328"/>
      <c r="H84" s="328" t="s">
        <v>1871</v>
      </c>
      <c r="I84" s="328" t="s">
        <v>1859</v>
      </c>
      <c r="J84" s="328">
        <v>15</v>
      </c>
      <c r="K84" s="316"/>
    </row>
    <row r="85" s="1" customFormat="1" ht="15" customHeight="1">
      <c r="B85" s="327"/>
      <c r="C85" s="328" t="s">
        <v>1872</v>
      </c>
      <c r="D85" s="328"/>
      <c r="E85" s="328"/>
      <c r="F85" s="329" t="s">
        <v>1863</v>
      </c>
      <c r="G85" s="328"/>
      <c r="H85" s="328" t="s">
        <v>1873</v>
      </c>
      <c r="I85" s="328" t="s">
        <v>1859</v>
      </c>
      <c r="J85" s="328">
        <v>20</v>
      </c>
      <c r="K85" s="316"/>
    </row>
    <row r="86" s="1" customFormat="1" ht="15" customHeight="1">
      <c r="B86" s="327"/>
      <c r="C86" s="328" t="s">
        <v>1874</v>
      </c>
      <c r="D86" s="328"/>
      <c r="E86" s="328"/>
      <c r="F86" s="329" t="s">
        <v>1863</v>
      </c>
      <c r="G86" s="328"/>
      <c r="H86" s="328" t="s">
        <v>1875</v>
      </c>
      <c r="I86" s="328" t="s">
        <v>1859</v>
      </c>
      <c r="J86" s="328">
        <v>20</v>
      </c>
      <c r="K86" s="316"/>
    </row>
    <row r="87" s="1" customFormat="1" ht="15" customHeight="1">
      <c r="B87" s="327"/>
      <c r="C87" s="302" t="s">
        <v>1876</v>
      </c>
      <c r="D87" s="302"/>
      <c r="E87" s="302"/>
      <c r="F87" s="325" t="s">
        <v>1863</v>
      </c>
      <c r="G87" s="326"/>
      <c r="H87" s="302" t="s">
        <v>1877</v>
      </c>
      <c r="I87" s="302" t="s">
        <v>1859</v>
      </c>
      <c r="J87" s="302">
        <v>50</v>
      </c>
      <c r="K87" s="316"/>
    </row>
    <row r="88" s="1" customFormat="1" ht="15" customHeight="1">
      <c r="B88" s="327"/>
      <c r="C88" s="302" t="s">
        <v>1878</v>
      </c>
      <c r="D88" s="302"/>
      <c r="E88" s="302"/>
      <c r="F88" s="325" t="s">
        <v>1863</v>
      </c>
      <c r="G88" s="326"/>
      <c r="H88" s="302" t="s">
        <v>1879</v>
      </c>
      <c r="I88" s="302" t="s">
        <v>1859</v>
      </c>
      <c r="J88" s="302">
        <v>20</v>
      </c>
      <c r="K88" s="316"/>
    </row>
    <row r="89" s="1" customFormat="1" ht="15" customHeight="1">
      <c r="B89" s="327"/>
      <c r="C89" s="302" t="s">
        <v>1880</v>
      </c>
      <c r="D89" s="302"/>
      <c r="E89" s="302"/>
      <c r="F89" s="325" t="s">
        <v>1863</v>
      </c>
      <c r="G89" s="326"/>
      <c r="H89" s="302" t="s">
        <v>1881</v>
      </c>
      <c r="I89" s="302" t="s">
        <v>1859</v>
      </c>
      <c r="J89" s="302">
        <v>20</v>
      </c>
      <c r="K89" s="316"/>
    </row>
    <row r="90" s="1" customFormat="1" ht="15" customHeight="1">
      <c r="B90" s="327"/>
      <c r="C90" s="302" t="s">
        <v>1882</v>
      </c>
      <c r="D90" s="302"/>
      <c r="E90" s="302"/>
      <c r="F90" s="325" t="s">
        <v>1863</v>
      </c>
      <c r="G90" s="326"/>
      <c r="H90" s="302" t="s">
        <v>1883</v>
      </c>
      <c r="I90" s="302" t="s">
        <v>1859</v>
      </c>
      <c r="J90" s="302">
        <v>50</v>
      </c>
      <c r="K90" s="316"/>
    </row>
    <row r="91" s="1" customFormat="1" ht="15" customHeight="1">
      <c r="B91" s="327"/>
      <c r="C91" s="302" t="s">
        <v>1884</v>
      </c>
      <c r="D91" s="302"/>
      <c r="E91" s="302"/>
      <c r="F91" s="325" t="s">
        <v>1863</v>
      </c>
      <c r="G91" s="326"/>
      <c r="H91" s="302" t="s">
        <v>1884</v>
      </c>
      <c r="I91" s="302" t="s">
        <v>1859</v>
      </c>
      <c r="J91" s="302">
        <v>50</v>
      </c>
      <c r="K91" s="316"/>
    </row>
    <row r="92" s="1" customFormat="1" ht="15" customHeight="1">
      <c r="B92" s="327"/>
      <c r="C92" s="302" t="s">
        <v>1885</v>
      </c>
      <c r="D92" s="302"/>
      <c r="E92" s="302"/>
      <c r="F92" s="325" t="s">
        <v>1863</v>
      </c>
      <c r="G92" s="326"/>
      <c r="H92" s="302" t="s">
        <v>1886</v>
      </c>
      <c r="I92" s="302" t="s">
        <v>1859</v>
      </c>
      <c r="J92" s="302">
        <v>255</v>
      </c>
      <c r="K92" s="316"/>
    </row>
    <row r="93" s="1" customFormat="1" ht="15" customHeight="1">
      <c r="B93" s="327"/>
      <c r="C93" s="302" t="s">
        <v>1887</v>
      </c>
      <c r="D93" s="302"/>
      <c r="E93" s="302"/>
      <c r="F93" s="325" t="s">
        <v>1857</v>
      </c>
      <c r="G93" s="326"/>
      <c r="H93" s="302" t="s">
        <v>1888</v>
      </c>
      <c r="I93" s="302" t="s">
        <v>1889</v>
      </c>
      <c r="J93" s="302"/>
      <c r="K93" s="316"/>
    </row>
    <row r="94" s="1" customFormat="1" ht="15" customHeight="1">
      <c r="B94" s="327"/>
      <c r="C94" s="302" t="s">
        <v>1890</v>
      </c>
      <c r="D94" s="302"/>
      <c r="E94" s="302"/>
      <c r="F94" s="325" t="s">
        <v>1857</v>
      </c>
      <c r="G94" s="326"/>
      <c r="H94" s="302" t="s">
        <v>1891</v>
      </c>
      <c r="I94" s="302" t="s">
        <v>1892</v>
      </c>
      <c r="J94" s="302"/>
      <c r="K94" s="316"/>
    </row>
    <row r="95" s="1" customFormat="1" ht="15" customHeight="1">
      <c r="B95" s="327"/>
      <c r="C95" s="302" t="s">
        <v>1893</v>
      </c>
      <c r="D95" s="302"/>
      <c r="E95" s="302"/>
      <c r="F95" s="325" t="s">
        <v>1857</v>
      </c>
      <c r="G95" s="326"/>
      <c r="H95" s="302" t="s">
        <v>1893</v>
      </c>
      <c r="I95" s="302" t="s">
        <v>1892</v>
      </c>
      <c r="J95" s="302"/>
      <c r="K95" s="316"/>
    </row>
    <row r="96" s="1" customFormat="1" ht="15" customHeight="1">
      <c r="B96" s="327"/>
      <c r="C96" s="302" t="s">
        <v>43</v>
      </c>
      <c r="D96" s="302"/>
      <c r="E96" s="302"/>
      <c r="F96" s="325" t="s">
        <v>1857</v>
      </c>
      <c r="G96" s="326"/>
      <c r="H96" s="302" t="s">
        <v>1894</v>
      </c>
      <c r="I96" s="302" t="s">
        <v>1892</v>
      </c>
      <c r="J96" s="302"/>
      <c r="K96" s="316"/>
    </row>
    <row r="97" s="1" customFormat="1" ht="15" customHeight="1">
      <c r="B97" s="327"/>
      <c r="C97" s="302" t="s">
        <v>53</v>
      </c>
      <c r="D97" s="302"/>
      <c r="E97" s="302"/>
      <c r="F97" s="325" t="s">
        <v>1857</v>
      </c>
      <c r="G97" s="326"/>
      <c r="H97" s="302" t="s">
        <v>1895</v>
      </c>
      <c r="I97" s="302" t="s">
        <v>1892</v>
      </c>
      <c r="J97" s="302"/>
      <c r="K97" s="316"/>
    </row>
    <row r="98" s="1" customFormat="1" ht="15" customHeight="1">
      <c r="B98" s="330"/>
      <c r="C98" s="331"/>
      <c r="D98" s="331"/>
      <c r="E98" s="331"/>
      <c r="F98" s="331"/>
      <c r="G98" s="331"/>
      <c r="H98" s="331"/>
      <c r="I98" s="331"/>
      <c r="J98" s="331"/>
      <c r="K98" s="332"/>
    </row>
    <row r="99" s="1" customFormat="1" ht="18.75" customHeight="1">
      <c r="B99" s="333"/>
      <c r="C99" s="334"/>
      <c r="D99" s="334"/>
      <c r="E99" s="334"/>
      <c r="F99" s="334"/>
      <c r="G99" s="334"/>
      <c r="H99" s="334"/>
      <c r="I99" s="334"/>
      <c r="J99" s="334"/>
      <c r="K99" s="333"/>
    </row>
    <row r="100" s="1" customFormat="1" ht="18.75" customHeight="1">
      <c r="B100" s="310"/>
      <c r="C100" s="310"/>
      <c r="D100" s="310"/>
      <c r="E100" s="310"/>
      <c r="F100" s="310"/>
      <c r="G100" s="310"/>
      <c r="H100" s="310"/>
      <c r="I100" s="310"/>
      <c r="J100" s="310"/>
      <c r="K100" s="310"/>
    </row>
    <row r="101" s="1" customFormat="1" ht="7.5" customHeight="1">
      <c r="B101" s="311"/>
      <c r="C101" s="312"/>
      <c r="D101" s="312"/>
      <c r="E101" s="312"/>
      <c r="F101" s="312"/>
      <c r="G101" s="312"/>
      <c r="H101" s="312"/>
      <c r="I101" s="312"/>
      <c r="J101" s="312"/>
      <c r="K101" s="313"/>
    </row>
    <row r="102" s="1" customFormat="1" ht="45" customHeight="1">
      <c r="B102" s="314"/>
      <c r="C102" s="315" t="s">
        <v>1896</v>
      </c>
      <c r="D102" s="315"/>
      <c r="E102" s="315"/>
      <c r="F102" s="315"/>
      <c r="G102" s="315"/>
      <c r="H102" s="315"/>
      <c r="I102" s="315"/>
      <c r="J102" s="315"/>
      <c r="K102" s="316"/>
    </row>
    <row r="103" s="1" customFormat="1" ht="17.25" customHeight="1">
      <c r="B103" s="314"/>
      <c r="C103" s="317" t="s">
        <v>1851</v>
      </c>
      <c r="D103" s="317"/>
      <c r="E103" s="317"/>
      <c r="F103" s="317" t="s">
        <v>1852</v>
      </c>
      <c r="G103" s="318"/>
      <c r="H103" s="317" t="s">
        <v>59</v>
      </c>
      <c r="I103" s="317" t="s">
        <v>62</v>
      </c>
      <c r="J103" s="317" t="s">
        <v>1853</v>
      </c>
      <c r="K103" s="316"/>
    </row>
    <row r="104" s="1" customFormat="1" ht="17.25" customHeight="1">
      <c r="B104" s="314"/>
      <c r="C104" s="319" t="s">
        <v>1854</v>
      </c>
      <c r="D104" s="319"/>
      <c r="E104" s="319"/>
      <c r="F104" s="320" t="s">
        <v>1855</v>
      </c>
      <c r="G104" s="321"/>
      <c r="H104" s="319"/>
      <c r="I104" s="319"/>
      <c r="J104" s="319" t="s">
        <v>1856</v>
      </c>
      <c r="K104" s="316"/>
    </row>
    <row r="105" s="1" customFormat="1" ht="5.25" customHeight="1">
      <c r="B105" s="314"/>
      <c r="C105" s="317"/>
      <c r="D105" s="317"/>
      <c r="E105" s="317"/>
      <c r="F105" s="317"/>
      <c r="G105" s="335"/>
      <c r="H105" s="317"/>
      <c r="I105" s="317"/>
      <c r="J105" s="317"/>
      <c r="K105" s="316"/>
    </row>
    <row r="106" s="1" customFormat="1" ht="15" customHeight="1">
      <c r="B106" s="314"/>
      <c r="C106" s="302" t="s">
        <v>58</v>
      </c>
      <c r="D106" s="324"/>
      <c r="E106" s="324"/>
      <c r="F106" s="325" t="s">
        <v>1857</v>
      </c>
      <c r="G106" s="302"/>
      <c r="H106" s="302" t="s">
        <v>1897</v>
      </c>
      <c r="I106" s="302" t="s">
        <v>1859</v>
      </c>
      <c r="J106" s="302">
        <v>20</v>
      </c>
      <c r="K106" s="316"/>
    </row>
    <row r="107" s="1" customFormat="1" ht="15" customHeight="1">
      <c r="B107" s="314"/>
      <c r="C107" s="302" t="s">
        <v>1860</v>
      </c>
      <c r="D107" s="302"/>
      <c r="E107" s="302"/>
      <c r="F107" s="325" t="s">
        <v>1857</v>
      </c>
      <c r="G107" s="302"/>
      <c r="H107" s="302" t="s">
        <v>1897</v>
      </c>
      <c r="I107" s="302" t="s">
        <v>1859</v>
      </c>
      <c r="J107" s="302">
        <v>120</v>
      </c>
      <c r="K107" s="316"/>
    </row>
    <row r="108" s="1" customFormat="1" ht="15" customHeight="1">
      <c r="B108" s="327"/>
      <c r="C108" s="302" t="s">
        <v>1862</v>
      </c>
      <c r="D108" s="302"/>
      <c r="E108" s="302"/>
      <c r="F108" s="325" t="s">
        <v>1863</v>
      </c>
      <c r="G108" s="302"/>
      <c r="H108" s="302" t="s">
        <v>1897</v>
      </c>
      <c r="I108" s="302" t="s">
        <v>1859</v>
      </c>
      <c r="J108" s="302">
        <v>50</v>
      </c>
      <c r="K108" s="316"/>
    </row>
    <row r="109" s="1" customFormat="1" ht="15" customHeight="1">
      <c r="B109" s="327"/>
      <c r="C109" s="302" t="s">
        <v>1865</v>
      </c>
      <c r="D109" s="302"/>
      <c r="E109" s="302"/>
      <c r="F109" s="325" t="s">
        <v>1857</v>
      </c>
      <c r="G109" s="302"/>
      <c r="H109" s="302" t="s">
        <v>1897</v>
      </c>
      <c r="I109" s="302" t="s">
        <v>1867</v>
      </c>
      <c r="J109" s="302"/>
      <c r="K109" s="316"/>
    </row>
    <row r="110" s="1" customFormat="1" ht="15" customHeight="1">
      <c r="B110" s="327"/>
      <c r="C110" s="302" t="s">
        <v>1876</v>
      </c>
      <c r="D110" s="302"/>
      <c r="E110" s="302"/>
      <c r="F110" s="325" t="s">
        <v>1863</v>
      </c>
      <c r="G110" s="302"/>
      <c r="H110" s="302" t="s">
        <v>1897</v>
      </c>
      <c r="I110" s="302" t="s">
        <v>1859</v>
      </c>
      <c r="J110" s="302">
        <v>50</v>
      </c>
      <c r="K110" s="316"/>
    </row>
    <row r="111" s="1" customFormat="1" ht="15" customHeight="1">
      <c r="B111" s="327"/>
      <c r="C111" s="302" t="s">
        <v>1884</v>
      </c>
      <c r="D111" s="302"/>
      <c r="E111" s="302"/>
      <c r="F111" s="325" t="s">
        <v>1863</v>
      </c>
      <c r="G111" s="302"/>
      <c r="H111" s="302" t="s">
        <v>1897</v>
      </c>
      <c r="I111" s="302" t="s">
        <v>1859</v>
      </c>
      <c r="J111" s="302">
        <v>50</v>
      </c>
      <c r="K111" s="316"/>
    </row>
    <row r="112" s="1" customFormat="1" ht="15" customHeight="1">
      <c r="B112" s="327"/>
      <c r="C112" s="302" t="s">
        <v>1882</v>
      </c>
      <c r="D112" s="302"/>
      <c r="E112" s="302"/>
      <c r="F112" s="325" t="s">
        <v>1863</v>
      </c>
      <c r="G112" s="302"/>
      <c r="H112" s="302" t="s">
        <v>1897</v>
      </c>
      <c r="I112" s="302" t="s">
        <v>1859</v>
      </c>
      <c r="J112" s="302">
        <v>50</v>
      </c>
      <c r="K112" s="316"/>
    </row>
    <row r="113" s="1" customFormat="1" ht="15" customHeight="1">
      <c r="B113" s="327"/>
      <c r="C113" s="302" t="s">
        <v>58</v>
      </c>
      <c r="D113" s="302"/>
      <c r="E113" s="302"/>
      <c r="F113" s="325" t="s">
        <v>1857</v>
      </c>
      <c r="G113" s="302"/>
      <c r="H113" s="302" t="s">
        <v>1898</v>
      </c>
      <c r="I113" s="302" t="s">
        <v>1859</v>
      </c>
      <c r="J113" s="302">
        <v>20</v>
      </c>
      <c r="K113" s="316"/>
    </row>
    <row r="114" s="1" customFormat="1" ht="15" customHeight="1">
      <c r="B114" s="327"/>
      <c r="C114" s="302" t="s">
        <v>1899</v>
      </c>
      <c r="D114" s="302"/>
      <c r="E114" s="302"/>
      <c r="F114" s="325" t="s">
        <v>1857</v>
      </c>
      <c r="G114" s="302"/>
      <c r="H114" s="302" t="s">
        <v>1900</v>
      </c>
      <c r="I114" s="302" t="s">
        <v>1859</v>
      </c>
      <c r="J114" s="302">
        <v>120</v>
      </c>
      <c r="K114" s="316"/>
    </row>
    <row r="115" s="1" customFormat="1" ht="15" customHeight="1">
      <c r="B115" s="327"/>
      <c r="C115" s="302" t="s">
        <v>43</v>
      </c>
      <c r="D115" s="302"/>
      <c r="E115" s="302"/>
      <c r="F115" s="325" t="s">
        <v>1857</v>
      </c>
      <c r="G115" s="302"/>
      <c r="H115" s="302" t="s">
        <v>1901</v>
      </c>
      <c r="I115" s="302" t="s">
        <v>1892</v>
      </c>
      <c r="J115" s="302"/>
      <c r="K115" s="316"/>
    </row>
    <row r="116" s="1" customFormat="1" ht="15" customHeight="1">
      <c r="B116" s="327"/>
      <c r="C116" s="302" t="s">
        <v>53</v>
      </c>
      <c r="D116" s="302"/>
      <c r="E116" s="302"/>
      <c r="F116" s="325" t="s">
        <v>1857</v>
      </c>
      <c r="G116" s="302"/>
      <c r="H116" s="302" t="s">
        <v>1902</v>
      </c>
      <c r="I116" s="302" t="s">
        <v>1892</v>
      </c>
      <c r="J116" s="302"/>
      <c r="K116" s="316"/>
    </row>
    <row r="117" s="1" customFormat="1" ht="15" customHeight="1">
      <c r="B117" s="327"/>
      <c r="C117" s="302" t="s">
        <v>62</v>
      </c>
      <c r="D117" s="302"/>
      <c r="E117" s="302"/>
      <c r="F117" s="325" t="s">
        <v>1857</v>
      </c>
      <c r="G117" s="302"/>
      <c r="H117" s="302" t="s">
        <v>1903</v>
      </c>
      <c r="I117" s="302" t="s">
        <v>1904</v>
      </c>
      <c r="J117" s="302"/>
      <c r="K117" s="316"/>
    </row>
    <row r="118" s="1" customFormat="1" ht="15" customHeight="1">
      <c r="B118" s="330"/>
      <c r="C118" s="336"/>
      <c r="D118" s="336"/>
      <c r="E118" s="336"/>
      <c r="F118" s="336"/>
      <c r="G118" s="336"/>
      <c r="H118" s="336"/>
      <c r="I118" s="336"/>
      <c r="J118" s="336"/>
      <c r="K118" s="332"/>
    </row>
    <row r="119" s="1" customFormat="1" ht="18.75" customHeight="1">
      <c r="B119" s="337"/>
      <c r="C119" s="338"/>
      <c r="D119" s="338"/>
      <c r="E119" s="338"/>
      <c r="F119" s="339"/>
      <c r="G119" s="338"/>
      <c r="H119" s="338"/>
      <c r="I119" s="338"/>
      <c r="J119" s="338"/>
      <c r="K119" s="337"/>
    </row>
    <row r="120" s="1" customFormat="1" ht="18.75" customHeight="1">
      <c r="B120" s="310"/>
      <c r="C120" s="310"/>
      <c r="D120" s="310"/>
      <c r="E120" s="310"/>
      <c r="F120" s="310"/>
      <c r="G120" s="310"/>
      <c r="H120" s="310"/>
      <c r="I120" s="310"/>
      <c r="J120" s="310"/>
      <c r="K120" s="310"/>
    </row>
    <row r="121" s="1" customFormat="1" ht="7.5" customHeight="1">
      <c r="B121" s="340"/>
      <c r="C121" s="341"/>
      <c r="D121" s="341"/>
      <c r="E121" s="341"/>
      <c r="F121" s="341"/>
      <c r="G121" s="341"/>
      <c r="H121" s="341"/>
      <c r="I121" s="341"/>
      <c r="J121" s="341"/>
      <c r="K121" s="342"/>
    </row>
    <row r="122" s="1" customFormat="1" ht="45" customHeight="1">
      <c r="B122" s="343"/>
      <c r="C122" s="293" t="s">
        <v>1905</v>
      </c>
      <c r="D122" s="293"/>
      <c r="E122" s="293"/>
      <c r="F122" s="293"/>
      <c r="G122" s="293"/>
      <c r="H122" s="293"/>
      <c r="I122" s="293"/>
      <c r="J122" s="293"/>
      <c r="K122" s="344"/>
    </row>
    <row r="123" s="1" customFormat="1" ht="17.25" customHeight="1">
      <c r="B123" s="345"/>
      <c r="C123" s="317" t="s">
        <v>1851</v>
      </c>
      <c r="D123" s="317"/>
      <c r="E123" s="317"/>
      <c r="F123" s="317" t="s">
        <v>1852</v>
      </c>
      <c r="G123" s="318"/>
      <c r="H123" s="317" t="s">
        <v>59</v>
      </c>
      <c r="I123" s="317" t="s">
        <v>62</v>
      </c>
      <c r="J123" s="317" t="s">
        <v>1853</v>
      </c>
      <c r="K123" s="346"/>
    </row>
    <row r="124" s="1" customFormat="1" ht="17.25" customHeight="1">
      <c r="B124" s="345"/>
      <c r="C124" s="319" t="s">
        <v>1854</v>
      </c>
      <c r="D124" s="319"/>
      <c r="E124" s="319"/>
      <c r="F124" s="320" t="s">
        <v>1855</v>
      </c>
      <c r="G124" s="321"/>
      <c r="H124" s="319"/>
      <c r="I124" s="319"/>
      <c r="J124" s="319" t="s">
        <v>1856</v>
      </c>
      <c r="K124" s="346"/>
    </row>
    <row r="125" s="1" customFormat="1" ht="5.25" customHeight="1">
      <c r="B125" s="347"/>
      <c r="C125" s="322"/>
      <c r="D125" s="322"/>
      <c r="E125" s="322"/>
      <c r="F125" s="322"/>
      <c r="G125" s="348"/>
      <c r="H125" s="322"/>
      <c r="I125" s="322"/>
      <c r="J125" s="322"/>
      <c r="K125" s="349"/>
    </row>
    <row r="126" s="1" customFormat="1" ht="15" customHeight="1">
      <c r="B126" s="347"/>
      <c r="C126" s="302" t="s">
        <v>1860</v>
      </c>
      <c r="D126" s="324"/>
      <c r="E126" s="324"/>
      <c r="F126" s="325" t="s">
        <v>1857</v>
      </c>
      <c r="G126" s="302"/>
      <c r="H126" s="302" t="s">
        <v>1897</v>
      </c>
      <c r="I126" s="302" t="s">
        <v>1859</v>
      </c>
      <c r="J126" s="302">
        <v>120</v>
      </c>
      <c r="K126" s="350"/>
    </row>
    <row r="127" s="1" customFormat="1" ht="15" customHeight="1">
      <c r="B127" s="347"/>
      <c r="C127" s="302" t="s">
        <v>1906</v>
      </c>
      <c r="D127" s="302"/>
      <c r="E127" s="302"/>
      <c r="F127" s="325" t="s">
        <v>1857</v>
      </c>
      <c r="G127" s="302"/>
      <c r="H127" s="302" t="s">
        <v>1907</v>
      </c>
      <c r="I127" s="302" t="s">
        <v>1859</v>
      </c>
      <c r="J127" s="302" t="s">
        <v>1908</v>
      </c>
      <c r="K127" s="350"/>
    </row>
    <row r="128" s="1" customFormat="1" ht="15" customHeight="1">
      <c r="B128" s="347"/>
      <c r="C128" s="302" t="s">
        <v>90</v>
      </c>
      <c r="D128" s="302"/>
      <c r="E128" s="302"/>
      <c r="F128" s="325" t="s">
        <v>1857</v>
      </c>
      <c r="G128" s="302"/>
      <c r="H128" s="302" t="s">
        <v>1909</v>
      </c>
      <c r="I128" s="302" t="s">
        <v>1859</v>
      </c>
      <c r="J128" s="302" t="s">
        <v>1908</v>
      </c>
      <c r="K128" s="350"/>
    </row>
    <row r="129" s="1" customFormat="1" ht="15" customHeight="1">
      <c r="B129" s="347"/>
      <c r="C129" s="302" t="s">
        <v>1868</v>
      </c>
      <c r="D129" s="302"/>
      <c r="E129" s="302"/>
      <c r="F129" s="325" t="s">
        <v>1863</v>
      </c>
      <c r="G129" s="302"/>
      <c r="H129" s="302" t="s">
        <v>1869</v>
      </c>
      <c r="I129" s="302" t="s">
        <v>1859</v>
      </c>
      <c r="J129" s="302">
        <v>15</v>
      </c>
      <c r="K129" s="350"/>
    </row>
    <row r="130" s="1" customFormat="1" ht="15" customHeight="1">
      <c r="B130" s="347"/>
      <c r="C130" s="328" t="s">
        <v>1870</v>
      </c>
      <c r="D130" s="328"/>
      <c r="E130" s="328"/>
      <c r="F130" s="329" t="s">
        <v>1863</v>
      </c>
      <c r="G130" s="328"/>
      <c r="H130" s="328" t="s">
        <v>1871</v>
      </c>
      <c r="I130" s="328" t="s">
        <v>1859</v>
      </c>
      <c r="J130" s="328">
        <v>15</v>
      </c>
      <c r="K130" s="350"/>
    </row>
    <row r="131" s="1" customFormat="1" ht="15" customHeight="1">
      <c r="B131" s="347"/>
      <c r="C131" s="328" t="s">
        <v>1872</v>
      </c>
      <c r="D131" s="328"/>
      <c r="E131" s="328"/>
      <c r="F131" s="329" t="s">
        <v>1863</v>
      </c>
      <c r="G131" s="328"/>
      <c r="H131" s="328" t="s">
        <v>1873</v>
      </c>
      <c r="I131" s="328" t="s">
        <v>1859</v>
      </c>
      <c r="J131" s="328">
        <v>20</v>
      </c>
      <c r="K131" s="350"/>
    </row>
    <row r="132" s="1" customFormat="1" ht="15" customHeight="1">
      <c r="B132" s="347"/>
      <c r="C132" s="328" t="s">
        <v>1874</v>
      </c>
      <c r="D132" s="328"/>
      <c r="E132" s="328"/>
      <c r="F132" s="329" t="s">
        <v>1863</v>
      </c>
      <c r="G132" s="328"/>
      <c r="H132" s="328" t="s">
        <v>1875</v>
      </c>
      <c r="I132" s="328" t="s">
        <v>1859</v>
      </c>
      <c r="J132" s="328">
        <v>20</v>
      </c>
      <c r="K132" s="350"/>
    </row>
    <row r="133" s="1" customFormat="1" ht="15" customHeight="1">
      <c r="B133" s="347"/>
      <c r="C133" s="302" t="s">
        <v>1862</v>
      </c>
      <c r="D133" s="302"/>
      <c r="E133" s="302"/>
      <c r="F133" s="325" t="s">
        <v>1863</v>
      </c>
      <c r="G133" s="302"/>
      <c r="H133" s="302" t="s">
        <v>1897</v>
      </c>
      <c r="I133" s="302" t="s">
        <v>1859</v>
      </c>
      <c r="J133" s="302">
        <v>50</v>
      </c>
      <c r="K133" s="350"/>
    </row>
    <row r="134" s="1" customFormat="1" ht="15" customHeight="1">
      <c r="B134" s="347"/>
      <c r="C134" s="302" t="s">
        <v>1876</v>
      </c>
      <c r="D134" s="302"/>
      <c r="E134" s="302"/>
      <c r="F134" s="325" t="s">
        <v>1863</v>
      </c>
      <c r="G134" s="302"/>
      <c r="H134" s="302" t="s">
        <v>1897</v>
      </c>
      <c r="I134" s="302" t="s">
        <v>1859</v>
      </c>
      <c r="J134" s="302">
        <v>50</v>
      </c>
      <c r="K134" s="350"/>
    </row>
    <row r="135" s="1" customFormat="1" ht="15" customHeight="1">
      <c r="B135" s="347"/>
      <c r="C135" s="302" t="s">
        <v>1882</v>
      </c>
      <c r="D135" s="302"/>
      <c r="E135" s="302"/>
      <c r="F135" s="325" t="s">
        <v>1863</v>
      </c>
      <c r="G135" s="302"/>
      <c r="H135" s="302" t="s">
        <v>1897</v>
      </c>
      <c r="I135" s="302" t="s">
        <v>1859</v>
      </c>
      <c r="J135" s="302">
        <v>50</v>
      </c>
      <c r="K135" s="350"/>
    </row>
    <row r="136" s="1" customFormat="1" ht="15" customHeight="1">
      <c r="B136" s="347"/>
      <c r="C136" s="302" t="s">
        <v>1884</v>
      </c>
      <c r="D136" s="302"/>
      <c r="E136" s="302"/>
      <c r="F136" s="325" t="s">
        <v>1863</v>
      </c>
      <c r="G136" s="302"/>
      <c r="H136" s="302" t="s">
        <v>1897</v>
      </c>
      <c r="I136" s="302" t="s">
        <v>1859</v>
      </c>
      <c r="J136" s="302">
        <v>50</v>
      </c>
      <c r="K136" s="350"/>
    </row>
    <row r="137" s="1" customFormat="1" ht="15" customHeight="1">
      <c r="B137" s="347"/>
      <c r="C137" s="302" t="s">
        <v>1885</v>
      </c>
      <c r="D137" s="302"/>
      <c r="E137" s="302"/>
      <c r="F137" s="325" t="s">
        <v>1863</v>
      </c>
      <c r="G137" s="302"/>
      <c r="H137" s="302" t="s">
        <v>1910</v>
      </c>
      <c r="I137" s="302" t="s">
        <v>1859</v>
      </c>
      <c r="J137" s="302">
        <v>255</v>
      </c>
      <c r="K137" s="350"/>
    </row>
    <row r="138" s="1" customFormat="1" ht="15" customHeight="1">
      <c r="B138" s="347"/>
      <c r="C138" s="302" t="s">
        <v>1887</v>
      </c>
      <c r="D138" s="302"/>
      <c r="E138" s="302"/>
      <c r="F138" s="325" t="s">
        <v>1857</v>
      </c>
      <c r="G138" s="302"/>
      <c r="H138" s="302" t="s">
        <v>1911</v>
      </c>
      <c r="I138" s="302" t="s">
        <v>1889</v>
      </c>
      <c r="J138" s="302"/>
      <c r="K138" s="350"/>
    </row>
    <row r="139" s="1" customFormat="1" ht="15" customHeight="1">
      <c r="B139" s="347"/>
      <c r="C139" s="302" t="s">
        <v>1890</v>
      </c>
      <c r="D139" s="302"/>
      <c r="E139" s="302"/>
      <c r="F139" s="325" t="s">
        <v>1857</v>
      </c>
      <c r="G139" s="302"/>
      <c r="H139" s="302" t="s">
        <v>1912</v>
      </c>
      <c r="I139" s="302" t="s">
        <v>1892</v>
      </c>
      <c r="J139" s="302"/>
      <c r="K139" s="350"/>
    </row>
    <row r="140" s="1" customFormat="1" ht="15" customHeight="1">
      <c r="B140" s="347"/>
      <c r="C140" s="302" t="s">
        <v>1893</v>
      </c>
      <c r="D140" s="302"/>
      <c r="E140" s="302"/>
      <c r="F140" s="325" t="s">
        <v>1857</v>
      </c>
      <c r="G140" s="302"/>
      <c r="H140" s="302" t="s">
        <v>1893</v>
      </c>
      <c r="I140" s="302" t="s">
        <v>1892</v>
      </c>
      <c r="J140" s="302"/>
      <c r="K140" s="350"/>
    </row>
    <row r="141" s="1" customFormat="1" ht="15" customHeight="1">
      <c r="B141" s="347"/>
      <c r="C141" s="302" t="s">
        <v>43</v>
      </c>
      <c r="D141" s="302"/>
      <c r="E141" s="302"/>
      <c r="F141" s="325" t="s">
        <v>1857</v>
      </c>
      <c r="G141" s="302"/>
      <c r="H141" s="302" t="s">
        <v>1913</v>
      </c>
      <c r="I141" s="302" t="s">
        <v>1892</v>
      </c>
      <c r="J141" s="302"/>
      <c r="K141" s="350"/>
    </row>
    <row r="142" s="1" customFormat="1" ht="15" customHeight="1">
      <c r="B142" s="347"/>
      <c r="C142" s="302" t="s">
        <v>1914</v>
      </c>
      <c r="D142" s="302"/>
      <c r="E142" s="302"/>
      <c r="F142" s="325" t="s">
        <v>1857</v>
      </c>
      <c r="G142" s="302"/>
      <c r="H142" s="302" t="s">
        <v>1915</v>
      </c>
      <c r="I142" s="302" t="s">
        <v>1892</v>
      </c>
      <c r="J142" s="302"/>
      <c r="K142" s="350"/>
    </row>
    <row r="143" s="1" customFormat="1" ht="15" customHeight="1">
      <c r="B143" s="351"/>
      <c r="C143" s="352"/>
      <c r="D143" s="352"/>
      <c r="E143" s="352"/>
      <c r="F143" s="352"/>
      <c r="G143" s="352"/>
      <c r="H143" s="352"/>
      <c r="I143" s="352"/>
      <c r="J143" s="352"/>
      <c r="K143" s="353"/>
    </row>
    <row r="144" s="1" customFormat="1" ht="18.75" customHeight="1">
      <c r="B144" s="338"/>
      <c r="C144" s="338"/>
      <c r="D144" s="338"/>
      <c r="E144" s="338"/>
      <c r="F144" s="339"/>
      <c r="G144" s="338"/>
      <c r="H144" s="338"/>
      <c r="I144" s="338"/>
      <c r="J144" s="338"/>
      <c r="K144" s="338"/>
    </row>
    <row r="145" s="1" customFormat="1" ht="18.75" customHeight="1">
      <c r="B145" s="310"/>
      <c r="C145" s="310"/>
      <c r="D145" s="310"/>
      <c r="E145" s="310"/>
      <c r="F145" s="310"/>
      <c r="G145" s="310"/>
      <c r="H145" s="310"/>
      <c r="I145" s="310"/>
      <c r="J145" s="310"/>
      <c r="K145" s="310"/>
    </row>
    <row r="146" s="1" customFormat="1" ht="7.5" customHeight="1">
      <c r="B146" s="311"/>
      <c r="C146" s="312"/>
      <c r="D146" s="312"/>
      <c r="E146" s="312"/>
      <c r="F146" s="312"/>
      <c r="G146" s="312"/>
      <c r="H146" s="312"/>
      <c r="I146" s="312"/>
      <c r="J146" s="312"/>
      <c r="K146" s="313"/>
    </row>
    <row r="147" s="1" customFormat="1" ht="45" customHeight="1">
      <c r="B147" s="314"/>
      <c r="C147" s="315" t="s">
        <v>1916</v>
      </c>
      <c r="D147" s="315"/>
      <c r="E147" s="315"/>
      <c r="F147" s="315"/>
      <c r="G147" s="315"/>
      <c r="H147" s="315"/>
      <c r="I147" s="315"/>
      <c r="J147" s="315"/>
      <c r="K147" s="316"/>
    </row>
    <row r="148" s="1" customFormat="1" ht="17.25" customHeight="1">
      <c r="B148" s="314"/>
      <c r="C148" s="317" t="s">
        <v>1851</v>
      </c>
      <c r="D148" s="317"/>
      <c r="E148" s="317"/>
      <c r="F148" s="317" t="s">
        <v>1852</v>
      </c>
      <c r="G148" s="318"/>
      <c r="H148" s="317" t="s">
        <v>59</v>
      </c>
      <c r="I148" s="317" t="s">
        <v>62</v>
      </c>
      <c r="J148" s="317" t="s">
        <v>1853</v>
      </c>
      <c r="K148" s="316"/>
    </row>
    <row r="149" s="1" customFormat="1" ht="17.25" customHeight="1">
      <c r="B149" s="314"/>
      <c r="C149" s="319" t="s">
        <v>1854</v>
      </c>
      <c r="D149" s="319"/>
      <c r="E149" s="319"/>
      <c r="F149" s="320" t="s">
        <v>1855</v>
      </c>
      <c r="G149" s="321"/>
      <c r="H149" s="319"/>
      <c r="I149" s="319"/>
      <c r="J149" s="319" t="s">
        <v>1856</v>
      </c>
      <c r="K149" s="316"/>
    </row>
    <row r="150" s="1" customFormat="1" ht="5.25" customHeight="1">
      <c r="B150" s="327"/>
      <c r="C150" s="322"/>
      <c r="D150" s="322"/>
      <c r="E150" s="322"/>
      <c r="F150" s="322"/>
      <c r="G150" s="323"/>
      <c r="H150" s="322"/>
      <c r="I150" s="322"/>
      <c r="J150" s="322"/>
      <c r="K150" s="350"/>
    </row>
    <row r="151" s="1" customFormat="1" ht="15" customHeight="1">
      <c r="B151" s="327"/>
      <c r="C151" s="354" t="s">
        <v>1860</v>
      </c>
      <c r="D151" s="302"/>
      <c r="E151" s="302"/>
      <c r="F151" s="355" t="s">
        <v>1857</v>
      </c>
      <c r="G151" s="302"/>
      <c r="H151" s="354" t="s">
        <v>1897</v>
      </c>
      <c r="I151" s="354" t="s">
        <v>1859</v>
      </c>
      <c r="J151" s="354">
        <v>120</v>
      </c>
      <c r="K151" s="350"/>
    </row>
    <row r="152" s="1" customFormat="1" ht="15" customHeight="1">
      <c r="B152" s="327"/>
      <c r="C152" s="354" t="s">
        <v>1906</v>
      </c>
      <c r="D152" s="302"/>
      <c r="E152" s="302"/>
      <c r="F152" s="355" t="s">
        <v>1857</v>
      </c>
      <c r="G152" s="302"/>
      <c r="H152" s="354" t="s">
        <v>1917</v>
      </c>
      <c r="I152" s="354" t="s">
        <v>1859</v>
      </c>
      <c r="J152" s="354" t="s">
        <v>1908</v>
      </c>
      <c r="K152" s="350"/>
    </row>
    <row r="153" s="1" customFormat="1" ht="15" customHeight="1">
      <c r="B153" s="327"/>
      <c r="C153" s="354" t="s">
        <v>90</v>
      </c>
      <c r="D153" s="302"/>
      <c r="E153" s="302"/>
      <c r="F153" s="355" t="s">
        <v>1857</v>
      </c>
      <c r="G153" s="302"/>
      <c r="H153" s="354" t="s">
        <v>1918</v>
      </c>
      <c r="I153" s="354" t="s">
        <v>1859</v>
      </c>
      <c r="J153" s="354" t="s">
        <v>1908</v>
      </c>
      <c r="K153" s="350"/>
    </row>
    <row r="154" s="1" customFormat="1" ht="15" customHeight="1">
      <c r="B154" s="327"/>
      <c r="C154" s="354" t="s">
        <v>1862</v>
      </c>
      <c r="D154" s="302"/>
      <c r="E154" s="302"/>
      <c r="F154" s="355" t="s">
        <v>1863</v>
      </c>
      <c r="G154" s="302"/>
      <c r="H154" s="354" t="s">
        <v>1897</v>
      </c>
      <c r="I154" s="354" t="s">
        <v>1859</v>
      </c>
      <c r="J154" s="354">
        <v>50</v>
      </c>
      <c r="K154" s="350"/>
    </row>
    <row r="155" s="1" customFormat="1" ht="15" customHeight="1">
      <c r="B155" s="327"/>
      <c r="C155" s="354" t="s">
        <v>1865</v>
      </c>
      <c r="D155" s="302"/>
      <c r="E155" s="302"/>
      <c r="F155" s="355" t="s">
        <v>1857</v>
      </c>
      <c r="G155" s="302"/>
      <c r="H155" s="354" t="s">
        <v>1897</v>
      </c>
      <c r="I155" s="354" t="s">
        <v>1867</v>
      </c>
      <c r="J155" s="354"/>
      <c r="K155" s="350"/>
    </row>
    <row r="156" s="1" customFormat="1" ht="15" customHeight="1">
      <c r="B156" s="327"/>
      <c r="C156" s="354" t="s">
        <v>1876</v>
      </c>
      <c r="D156" s="302"/>
      <c r="E156" s="302"/>
      <c r="F156" s="355" t="s">
        <v>1863</v>
      </c>
      <c r="G156" s="302"/>
      <c r="H156" s="354" t="s">
        <v>1897</v>
      </c>
      <c r="I156" s="354" t="s">
        <v>1859</v>
      </c>
      <c r="J156" s="354">
        <v>50</v>
      </c>
      <c r="K156" s="350"/>
    </row>
    <row r="157" s="1" customFormat="1" ht="15" customHeight="1">
      <c r="B157" s="327"/>
      <c r="C157" s="354" t="s">
        <v>1884</v>
      </c>
      <c r="D157" s="302"/>
      <c r="E157" s="302"/>
      <c r="F157" s="355" t="s">
        <v>1863</v>
      </c>
      <c r="G157" s="302"/>
      <c r="H157" s="354" t="s">
        <v>1897</v>
      </c>
      <c r="I157" s="354" t="s">
        <v>1859</v>
      </c>
      <c r="J157" s="354">
        <v>50</v>
      </c>
      <c r="K157" s="350"/>
    </row>
    <row r="158" s="1" customFormat="1" ht="15" customHeight="1">
      <c r="B158" s="327"/>
      <c r="C158" s="354" t="s">
        <v>1882</v>
      </c>
      <c r="D158" s="302"/>
      <c r="E158" s="302"/>
      <c r="F158" s="355" t="s">
        <v>1863</v>
      </c>
      <c r="G158" s="302"/>
      <c r="H158" s="354" t="s">
        <v>1897</v>
      </c>
      <c r="I158" s="354" t="s">
        <v>1859</v>
      </c>
      <c r="J158" s="354">
        <v>50</v>
      </c>
      <c r="K158" s="350"/>
    </row>
    <row r="159" s="1" customFormat="1" ht="15" customHeight="1">
      <c r="B159" s="327"/>
      <c r="C159" s="354" t="s">
        <v>118</v>
      </c>
      <c r="D159" s="302"/>
      <c r="E159" s="302"/>
      <c r="F159" s="355" t="s">
        <v>1857</v>
      </c>
      <c r="G159" s="302"/>
      <c r="H159" s="354" t="s">
        <v>1919</v>
      </c>
      <c r="I159" s="354" t="s">
        <v>1859</v>
      </c>
      <c r="J159" s="354" t="s">
        <v>1920</v>
      </c>
      <c r="K159" s="350"/>
    </row>
    <row r="160" s="1" customFormat="1" ht="15" customHeight="1">
      <c r="B160" s="327"/>
      <c r="C160" s="354" t="s">
        <v>1921</v>
      </c>
      <c r="D160" s="302"/>
      <c r="E160" s="302"/>
      <c r="F160" s="355" t="s">
        <v>1857</v>
      </c>
      <c r="G160" s="302"/>
      <c r="H160" s="354" t="s">
        <v>1922</v>
      </c>
      <c r="I160" s="354" t="s">
        <v>1892</v>
      </c>
      <c r="J160" s="354"/>
      <c r="K160" s="350"/>
    </row>
    <row r="161" s="1" customFormat="1" ht="15" customHeight="1">
      <c r="B161" s="356"/>
      <c r="C161" s="336"/>
      <c r="D161" s="336"/>
      <c r="E161" s="336"/>
      <c r="F161" s="336"/>
      <c r="G161" s="336"/>
      <c r="H161" s="336"/>
      <c r="I161" s="336"/>
      <c r="J161" s="336"/>
      <c r="K161" s="357"/>
    </row>
    <row r="162" s="1" customFormat="1" ht="18.75" customHeight="1">
      <c r="B162" s="338"/>
      <c r="C162" s="348"/>
      <c r="D162" s="348"/>
      <c r="E162" s="348"/>
      <c r="F162" s="358"/>
      <c r="G162" s="348"/>
      <c r="H162" s="348"/>
      <c r="I162" s="348"/>
      <c r="J162" s="348"/>
      <c r="K162" s="338"/>
    </row>
    <row r="163" s="1" customFormat="1" ht="18.75" customHeight="1">
      <c r="B163" s="310"/>
      <c r="C163" s="310"/>
      <c r="D163" s="310"/>
      <c r="E163" s="310"/>
      <c r="F163" s="310"/>
      <c r="G163" s="310"/>
      <c r="H163" s="310"/>
      <c r="I163" s="310"/>
      <c r="J163" s="310"/>
      <c r="K163" s="310"/>
    </row>
    <row r="164" s="1" customFormat="1" ht="7.5" customHeight="1">
      <c r="B164" s="289"/>
      <c r="C164" s="290"/>
      <c r="D164" s="290"/>
      <c r="E164" s="290"/>
      <c r="F164" s="290"/>
      <c r="G164" s="290"/>
      <c r="H164" s="290"/>
      <c r="I164" s="290"/>
      <c r="J164" s="290"/>
      <c r="K164" s="291"/>
    </row>
    <row r="165" s="1" customFormat="1" ht="45" customHeight="1">
      <c r="B165" s="292"/>
      <c r="C165" s="293" t="s">
        <v>1923</v>
      </c>
      <c r="D165" s="293"/>
      <c r="E165" s="293"/>
      <c r="F165" s="293"/>
      <c r="G165" s="293"/>
      <c r="H165" s="293"/>
      <c r="I165" s="293"/>
      <c r="J165" s="293"/>
      <c r="K165" s="294"/>
    </row>
    <row r="166" s="1" customFormat="1" ht="17.25" customHeight="1">
      <c r="B166" s="292"/>
      <c r="C166" s="317" t="s">
        <v>1851</v>
      </c>
      <c r="D166" s="317"/>
      <c r="E166" s="317"/>
      <c r="F166" s="317" t="s">
        <v>1852</v>
      </c>
      <c r="G166" s="359"/>
      <c r="H166" s="360" t="s">
        <v>59</v>
      </c>
      <c r="I166" s="360" t="s">
        <v>62</v>
      </c>
      <c r="J166" s="317" t="s">
        <v>1853</v>
      </c>
      <c r="K166" s="294"/>
    </row>
    <row r="167" s="1" customFormat="1" ht="17.25" customHeight="1">
      <c r="B167" s="295"/>
      <c r="C167" s="319" t="s">
        <v>1854</v>
      </c>
      <c r="D167" s="319"/>
      <c r="E167" s="319"/>
      <c r="F167" s="320" t="s">
        <v>1855</v>
      </c>
      <c r="G167" s="361"/>
      <c r="H167" s="362"/>
      <c r="I167" s="362"/>
      <c r="J167" s="319" t="s">
        <v>1856</v>
      </c>
      <c r="K167" s="297"/>
    </row>
    <row r="168" s="1" customFormat="1" ht="5.25" customHeight="1">
      <c r="B168" s="327"/>
      <c r="C168" s="322"/>
      <c r="D168" s="322"/>
      <c r="E168" s="322"/>
      <c r="F168" s="322"/>
      <c r="G168" s="323"/>
      <c r="H168" s="322"/>
      <c r="I168" s="322"/>
      <c r="J168" s="322"/>
      <c r="K168" s="350"/>
    </row>
    <row r="169" s="1" customFormat="1" ht="15" customHeight="1">
      <c r="B169" s="327"/>
      <c r="C169" s="302" t="s">
        <v>1860</v>
      </c>
      <c r="D169" s="302"/>
      <c r="E169" s="302"/>
      <c r="F169" s="325" t="s">
        <v>1857</v>
      </c>
      <c r="G169" s="302"/>
      <c r="H169" s="302" t="s">
        <v>1897</v>
      </c>
      <c r="I169" s="302" t="s">
        <v>1859</v>
      </c>
      <c r="J169" s="302">
        <v>120</v>
      </c>
      <c r="K169" s="350"/>
    </row>
    <row r="170" s="1" customFormat="1" ht="15" customHeight="1">
      <c r="B170" s="327"/>
      <c r="C170" s="302" t="s">
        <v>1906</v>
      </c>
      <c r="D170" s="302"/>
      <c r="E170" s="302"/>
      <c r="F170" s="325" t="s">
        <v>1857</v>
      </c>
      <c r="G170" s="302"/>
      <c r="H170" s="302" t="s">
        <v>1907</v>
      </c>
      <c r="I170" s="302" t="s">
        <v>1859</v>
      </c>
      <c r="J170" s="302" t="s">
        <v>1908</v>
      </c>
      <c r="K170" s="350"/>
    </row>
    <row r="171" s="1" customFormat="1" ht="15" customHeight="1">
      <c r="B171" s="327"/>
      <c r="C171" s="302" t="s">
        <v>90</v>
      </c>
      <c r="D171" s="302"/>
      <c r="E171" s="302"/>
      <c r="F171" s="325" t="s">
        <v>1857</v>
      </c>
      <c r="G171" s="302"/>
      <c r="H171" s="302" t="s">
        <v>1924</v>
      </c>
      <c r="I171" s="302" t="s">
        <v>1859</v>
      </c>
      <c r="J171" s="302" t="s">
        <v>1908</v>
      </c>
      <c r="K171" s="350"/>
    </row>
    <row r="172" s="1" customFormat="1" ht="15" customHeight="1">
      <c r="B172" s="327"/>
      <c r="C172" s="302" t="s">
        <v>1862</v>
      </c>
      <c r="D172" s="302"/>
      <c r="E172" s="302"/>
      <c r="F172" s="325" t="s">
        <v>1863</v>
      </c>
      <c r="G172" s="302"/>
      <c r="H172" s="302" t="s">
        <v>1924</v>
      </c>
      <c r="I172" s="302" t="s">
        <v>1859</v>
      </c>
      <c r="J172" s="302">
        <v>50</v>
      </c>
      <c r="K172" s="350"/>
    </row>
    <row r="173" s="1" customFormat="1" ht="15" customHeight="1">
      <c r="B173" s="327"/>
      <c r="C173" s="302" t="s">
        <v>1865</v>
      </c>
      <c r="D173" s="302"/>
      <c r="E173" s="302"/>
      <c r="F173" s="325" t="s">
        <v>1857</v>
      </c>
      <c r="G173" s="302"/>
      <c r="H173" s="302" t="s">
        <v>1924</v>
      </c>
      <c r="I173" s="302" t="s">
        <v>1867</v>
      </c>
      <c r="J173" s="302"/>
      <c r="K173" s="350"/>
    </row>
    <row r="174" s="1" customFormat="1" ht="15" customHeight="1">
      <c r="B174" s="327"/>
      <c r="C174" s="302" t="s">
        <v>1876</v>
      </c>
      <c r="D174" s="302"/>
      <c r="E174" s="302"/>
      <c r="F174" s="325" t="s">
        <v>1863</v>
      </c>
      <c r="G174" s="302"/>
      <c r="H174" s="302" t="s">
        <v>1924</v>
      </c>
      <c r="I174" s="302" t="s">
        <v>1859</v>
      </c>
      <c r="J174" s="302">
        <v>50</v>
      </c>
      <c r="K174" s="350"/>
    </row>
    <row r="175" s="1" customFormat="1" ht="15" customHeight="1">
      <c r="B175" s="327"/>
      <c r="C175" s="302" t="s">
        <v>1884</v>
      </c>
      <c r="D175" s="302"/>
      <c r="E175" s="302"/>
      <c r="F175" s="325" t="s">
        <v>1863</v>
      </c>
      <c r="G175" s="302"/>
      <c r="H175" s="302" t="s">
        <v>1924</v>
      </c>
      <c r="I175" s="302" t="s">
        <v>1859</v>
      </c>
      <c r="J175" s="302">
        <v>50</v>
      </c>
      <c r="K175" s="350"/>
    </row>
    <row r="176" s="1" customFormat="1" ht="15" customHeight="1">
      <c r="B176" s="327"/>
      <c r="C176" s="302" t="s">
        <v>1882</v>
      </c>
      <c r="D176" s="302"/>
      <c r="E176" s="302"/>
      <c r="F176" s="325" t="s">
        <v>1863</v>
      </c>
      <c r="G176" s="302"/>
      <c r="H176" s="302" t="s">
        <v>1924</v>
      </c>
      <c r="I176" s="302" t="s">
        <v>1859</v>
      </c>
      <c r="J176" s="302">
        <v>50</v>
      </c>
      <c r="K176" s="350"/>
    </row>
    <row r="177" s="1" customFormat="1" ht="15" customHeight="1">
      <c r="B177" s="327"/>
      <c r="C177" s="302" t="s">
        <v>148</v>
      </c>
      <c r="D177" s="302"/>
      <c r="E177" s="302"/>
      <c r="F177" s="325" t="s">
        <v>1857</v>
      </c>
      <c r="G177" s="302"/>
      <c r="H177" s="302" t="s">
        <v>1925</v>
      </c>
      <c r="I177" s="302" t="s">
        <v>1926</v>
      </c>
      <c r="J177" s="302"/>
      <c r="K177" s="350"/>
    </row>
    <row r="178" s="1" customFormat="1" ht="15" customHeight="1">
      <c r="B178" s="327"/>
      <c r="C178" s="302" t="s">
        <v>62</v>
      </c>
      <c r="D178" s="302"/>
      <c r="E178" s="302"/>
      <c r="F178" s="325" t="s">
        <v>1857</v>
      </c>
      <c r="G178" s="302"/>
      <c r="H178" s="302" t="s">
        <v>1927</v>
      </c>
      <c r="I178" s="302" t="s">
        <v>1928</v>
      </c>
      <c r="J178" s="302">
        <v>1</v>
      </c>
      <c r="K178" s="350"/>
    </row>
    <row r="179" s="1" customFormat="1" ht="15" customHeight="1">
      <c r="B179" s="327"/>
      <c r="C179" s="302" t="s">
        <v>58</v>
      </c>
      <c r="D179" s="302"/>
      <c r="E179" s="302"/>
      <c r="F179" s="325" t="s">
        <v>1857</v>
      </c>
      <c r="G179" s="302"/>
      <c r="H179" s="302" t="s">
        <v>1929</v>
      </c>
      <c r="I179" s="302" t="s">
        <v>1859</v>
      </c>
      <c r="J179" s="302">
        <v>20</v>
      </c>
      <c r="K179" s="350"/>
    </row>
    <row r="180" s="1" customFormat="1" ht="15" customHeight="1">
      <c r="B180" s="327"/>
      <c r="C180" s="302" t="s">
        <v>59</v>
      </c>
      <c r="D180" s="302"/>
      <c r="E180" s="302"/>
      <c r="F180" s="325" t="s">
        <v>1857</v>
      </c>
      <c r="G180" s="302"/>
      <c r="H180" s="302" t="s">
        <v>1930</v>
      </c>
      <c r="I180" s="302" t="s">
        <v>1859</v>
      </c>
      <c r="J180" s="302">
        <v>255</v>
      </c>
      <c r="K180" s="350"/>
    </row>
    <row r="181" s="1" customFormat="1" ht="15" customHeight="1">
      <c r="B181" s="327"/>
      <c r="C181" s="302" t="s">
        <v>149</v>
      </c>
      <c r="D181" s="302"/>
      <c r="E181" s="302"/>
      <c r="F181" s="325" t="s">
        <v>1857</v>
      </c>
      <c r="G181" s="302"/>
      <c r="H181" s="302" t="s">
        <v>1821</v>
      </c>
      <c r="I181" s="302" t="s">
        <v>1859</v>
      </c>
      <c r="J181" s="302">
        <v>10</v>
      </c>
      <c r="K181" s="350"/>
    </row>
    <row r="182" s="1" customFormat="1" ht="15" customHeight="1">
      <c r="B182" s="327"/>
      <c r="C182" s="302" t="s">
        <v>150</v>
      </c>
      <c r="D182" s="302"/>
      <c r="E182" s="302"/>
      <c r="F182" s="325" t="s">
        <v>1857</v>
      </c>
      <c r="G182" s="302"/>
      <c r="H182" s="302" t="s">
        <v>1931</v>
      </c>
      <c r="I182" s="302" t="s">
        <v>1892</v>
      </c>
      <c r="J182" s="302"/>
      <c r="K182" s="350"/>
    </row>
    <row r="183" s="1" customFormat="1" ht="15" customHeight="1">
      <c r="B183" s="327"/>
      <c r="C183" s="302" t="s">
        <v>1932</v>
      </c>
      <c r="D183" s="302"/>
      <c r="E183" s="302"/>
      <c r="F183" s="325" t="s">
        <v>1857</v>
      </c>
      <c r="G183" s="302"/>
      <c r="H183" s="302" t="s">
        <v>1933</v>
      </c>
      <c r="I183" s="302" t="s">
        <v>1892</v>
      </c>
      <c r="J183" s="302"/>
      <c r="K183" s="350"/>
    </row>
    <row r="184" s="1" customFormat="1" ht="15" customHeight="1">
      <c r="B184" s="327"/>
      <c r="C184" s="302" t="s">
        <v>1921</v>
      </c>
      <c r="D184" s="302"/>
      <c r="E184" s="302"/>
      <c r="F184" s="325" t="s">
        <v>1857</v>
      </c>
      <c r="G184" s="302"/>
      <c r="H184" s="302" t="s">
        <v>1934</v>
      </c>
      <c r="I184" s="302" t="s">
        <v>1892</v>
      </c>
      <c r="J184" s="302"/>
      <c r="K184" s="350"/>
    </row>
    <row r="185" s="1" customFormat="1" ht="15" customHeight="1">
      <c r="B185" s="327"/>
      <c r="C185" s="302" t="s">
        <v>152</v>
      </c>
      <c r="D185" s="302"/>
      <c r="E185" s="302"/>
      <c r="F185" s="325" t="s">
        <v>1863</v>
      </c>
      <c r="G185" s="302"/>
      <c r="H185" s="302" t="s">
        <v>1935</v>
      </c>
      <c r="I185" s="302" t="s">
        <v>1859</v>
      </c>
      <c r="J185" s="302">
        <v>50</v>
      </c>
      <c r="K185" s="350"/>
    </row>
    <row r="186" s="1" customFormat="1" ht="15" customHeight="1">
      <c r="B186" s="327"/>
      <c r="C186" s="302" t="s">
        <v>1936</v>
      </c>
      <c r="D186" s="302"/>
      <c r="E186" s="302"/>
      <c r="F186" s="325" t="s">
        <v>1863</v>
      </c>
      <c r="G186" s="302"/>
      <c r="H186" s="302" t="s">
        <v>1937</v>
      </c>
      <c r="I186" s="302" t="s">
        <v>1938</v>
      </c>
      <c r="J186" s="302"/>
      <c r="K186" s="350"/>
    </row>
    <row r="187" s="1" customFormat="1" ht="15" customHeight="1">
      <c r="B187" s="327"/>
      <c r="C187" s="302" t="s">
        <v>1939</v>
      </c>
      <c r="D187" s="302"/>
      <c r="E187" s="302"/>
      <c r="F187" s="325" t="s">
        <v>1863</v>
      </c>
      <c r="G187" s="302"/>
      <c r="H187" s="302" t="s">
        <v>1940</v>
      </c>
      <c r="I187" s="302" t="s">
        <v>1938</v>
      </c>
      <c r="J187" s="302"/>
      <c r="K187" s="350"/>
    </row>
    <row r="188" s="1" customFormat="1" ht="15" customHeight="1">
      <c r="B188" s="327"/>
      <c r="C188" s="302" t="s">
        <v>1941</v>
      </c>
      <c r="D188" s="302"/>
      <c r="E188" s="302"/>
      <c r="F188" s="325" t="s">
        <v>1863</v>
      </c>
      <c r="G188" s="302"/>
      <c r="H188" s="302" t="s">
        <v>1942</v>
      </c>
      <c r="I188" s="302" t="s">
        <v>1938</v>
      </c>
      <c r="J188" s="302"/>
      <c r="K188" s="350"/>
    </row>
    <row r="189" s="1" customFormat="1" ht="15" customHeight="1">
      <c r="B189" s="327"/>
      <c r="C189" s="363" t="s">
        <v>1943</v>
      </c>
      <c r="D189" s="302"/>
      <c r="E189" s="302"/>
      <c r="F189" s="325" t="s">
        <v>1863</v>
      </c>
      <c r="G189" s="302"/>
      <c r="H189" s="302" t="s">
        <v>1944</v>
      </c>
      <c r="I189" s="302" t="s">
        <v>1945</v>
      </c>
      <c r="J189" s="364" t="s">
        <v>1946</v>
      </c>
      <c r="K189" s="350"/>
    </row>
    <row r="190" s="1" customFormat="1" ht="15" customHeight="1">
      <c r="B190" s="327"/>
      <c r="C190" s="363" t="s">
        <v>47</v>
      </c>
      <c r="D190" s="302"/>
      <c r="E190" s="302"/>
      <c r="F190" s="325" t="s">
        <v>1857</v>
      </c>
      <c r="G190" s="302"/>
      <c r="H190" s="299" t="s">
        <v>1947</v>
      </c>
      <c r="I190" s="302" t="s">
        <v>1948</v>
      </c>
      <c r="J190" s="302"/>
      <c r="K190" s="350"/>
    </row>
    <row r="191" s="1" customFormat="1" ht="15" customHeight="1">
      <c r="B191" s="327"/>
      <c r="C191" s="363" t="s">
        <v>1949</v>
      </c>
      <c r="D191" s="302"/>
      <c r="E191" s="302"/>
      <c r="F191" s="325" t="s">
        <v>1857</v>
      </c>
      <c r="G191" s="302"/>
      <c r="H191" s="302" t="s">
        <v>1950</v>
      </c>
      <c r="I191" s="302" t="s">
        <v>1892</v>
      </c>
      <c r="J191" s="302"/>
      <c r="K191" s="350"/>
    </row>
    <row r="192" s="1" customFormat="1" ht="15" customHeight="1">
      <c r="B192" s="327"/>
      <c r="C192" s="363" t="s">
        <v>1951</v>
      </c>
      <c r="D192" s="302"/>
      <c r="E192" s="302"/>
      <c r="F192" s="325" t="s">
        <v>1857</v>
      </c>
      <c r="G192" s="302"/>
      <c r="H192" s="302" t="s">
        <v>1952</v>
      </c>
      <c r="I192" s="302" t="s">
        <v>1892</v>
      </c>
      <c r="J192" s="302"/>
      <c r="K192" s="350"/>
    </row>
    <row r="193" s="1" customFormat="1" ht="15" customHeight="1">
      <c r="B193" s="327"/>
      <c r="C193" s="363" t="s">
        <v>1953</v>
      </c>
      <c r="D193" s="302"/>
      <c r="E193" s="302"/>
      <c r="F193" s="325" t="s">
        <v>1863</v>
      </c>
      <c r="G193" s="302"/>
      <c r="H193" s="302" t="s">
        <v>1954</v>
      </c>
      <c r="I193" s="302" t="s">
        <v>1892</v>
      </c>
      <c r="J193" s="302"/>
      <c r="K193" s="350"/>
    </row>
    <row r="194" s="1" customFormat="1" ht="15" customHeight="1">
      <c r="B194" s="356"/>
      <c r="C194" s="365"/>
      <c r="D194" s="336"/>
      <c r="E194" s="336"/>
      <c r="F194" s="336"/>
      <c r="G194" s="336"/>
      <c r="H194" s="336"/>
      <c r="I194" s="336"/>
      <c r="J194" s="336"/>
      <c r="K194" s="357"/>
    </row>
    <row r="195" s="1" customFormat="1" ht="18.75" customHeight="1">
      <c r="B195" s="338"/>
      <c r="C195" s="348"/>
      <c r="D195" s="348"/>
      <c r="E195" s="348"/>
      <c r="F195" s="358"/>
      <c r="G195" s="348"/>
      <c r="H195" s="348"/>
      <c r="I195" s="348"/>
      <c r="J195" s="348"/>
      <c r="K195" s="338"/>
    </row>
    <row r="196" s="1" customFormat="1" ht="18.75" customHeight="1">
      <c r="B196" s="338"/>
      <c r="C196" s="348"/>
      <c r="D196" s="348"/>
      <c r="E196" s="348"/>
      <c r="F196" s="358"/>
      <c r="G196" s="348"/>
      <c r="H196" s="348"/>
      <c r="I196" s="348"/>
      <c r="J196" s="348"/>
      <c r="K196" s="338"/>
    </row>
    <row r="197" s="1" customFormat="1" ht="18.75" customHeight="1">
      <c r="B197" s="310"/>
      <c r="C197" s="310"/>
      <c r="D197" s="310"/>
      <c r="E197" s="310"/>
      <c r="F197" s="310"/>
      <c r="G197" s="310"/>
      <c r="H197" s="310"/>
      <c r="I197" s="310"/>
      <c r="J197" s="310"/>
      <c r="K197" s="310"/>
    </row>
    <row r="198" s="1" customFormat="1" ht="13.5">
      <c r="B198" s="289"/>
      <c r="C198" s="290"/>
      <c r="D198" s="290"/>
      <c r="E198" s="290"/>
      <c r="F198" s="290"/>
      <c r="G198" s="290"/>
      <c r="H198" s="290"/>
      <c r="I198" s="290"/>
      <c r="J198" s="290"/>
      <c r="K198" s="291"/>
    </row>
    <row r="199" s="1" customFormat="1" ht="21">
      <c r="B199" s="292"/>
      <c r="C199" s="293" t="s">
        <v>1955</v>
      </c>
      <c r="D199" s="293"/>
      <c r="E199" s="293"/>
      <c r="F199" s="293"/>
      <c r="G199" s="293"/>
      <c r="H199" s="293"/>
      <c r="I199" s="293"/>
      <c r="J199" s="293"/>
      <c r="K199" s="294"/>
    </row>
    <row r="200" s="1" customFormat="1" ht="25.5" customHeight="1">
      <c r="B200" s="292"/>
      <c r="C200" s="366" t="s">
        <v>1956</v>
      </c>
      <c r="D200" s="366"/>
      <c r="E200" s="366"/>
      <c r="F200" s="366" t="s">
        <v>1957</v>
      </c>
      <c r="G200" s="367"/>
      <c r="H200" s="366" t="s">
        <v>1958</v>
      </c>
      <c r="I200" s="366"/>
      <c r="J200" s="366"/>
      <c r="K200" s="294"/>
    </row>
    <row r="201" s="1" customFormat="1" ht="5.25" customHeight="1">
      <c r="B201" s="327"/>
      <c r="C201" s="322"/>
      <c r="D201" s="322"/>
      <c r="E201" s="322"/>
      <c r="F201" s="322"/>
      <c r="G201" s="348"/>
      <c r="H201" s="322"/>
      <c r="I201" s="322"/>
      <c r="J201" s="322"/>
      <c r="K201" s="350"/>
    </row>
    <row r="202" s="1" customFormat="1" ht="15" customHeight="1">
      <c r="B202" s="327"/>
      <c r="C202" s="302" t="s">
        <v>1948</v>
      </c>
      <c r="D202" s="302"/>
      <c r="E202" s="302"/>
      <c r="F202" s="325" t="s">
        <v>48</v>
      </c>
      <c r="G202" s="302"/>
      <c r="H202" s="302" t="s">
        <v>1959</v>
      </c>
      <c r="I202" s="302"/>
      <c r="J202" s="302"/>
      <c r="K202" s="350"/>
    </row>
    <row r="203" s="1" customFormat="1" ht="15" customHeight="1">
      <c r="B203" s="327"/>
      <c r="C203" s="302"/>
      <c r="D203" s="302"/>
      <c r="E203" s="302"/>
      <c r="F203" s="325" t="s">
        <v>49</v>
      </c>
      <c r="G203" s="302"/>
      <c r="H203" s="302" t="s">
        <v>1960</v>
      </c>
      <c r="I203" s="302"/>
      <c r="J203" s="302"/>
      <c r="K203" s="350"/>
    </row>
    <row r="204" s="1" customFormat="1" ht="15" customHeight="1">
      <c r="B204" s="327"/>
      <c r="C204" s="302"/>
      <c r="D204" s="302"/>
      <c r="E204" s="302"/>
      <c r="F204" s="325" t="s">
        <v>52</v>
      </c>
      <c r="G204" s="302"/>
      <c r="H204" s="302" t="s">
        <v>1961</v>
      </c>
      <c r="I204" s="302"/>
      <c r="J204" s="302"/>
      <c r="K204" s="350"/>
    </row>
    <row r="205" s="1" customFormat="1" ht="15" customHeight="1">
      <c r="B205" s="327"/>
      <c r="C205" s="302"/>
      <c r="D205" s="302"/>
      <c r="E205" s="302"/>
      <c r="F205" s="325" t="s">
        <v>50</v>
      </c>
      <c r="G205" s="302"/>
      <c r="H205" s="302" t="s">
        <v>1962</v>
      </c>
      <c r="I205" s="302"/>
      <c r="J205" s="302"/>
      <c r="K205" s="350"/>
    </row>
    <row r="206" s="1" customFormat="1" ht="15" customHeight="1">
      <c r="B206" s="327"/>
      <c r="C206" s="302"/>
      <c r="D206" s="302"/>
      <c r="E206" s="302"/>
      <c r="F206" s="325" t="s">
        <v>51</v>
      </c>
      <c r="G206" s="302"/>
      <c r="H206" s="302" t="s">
        <v>1963</v>
      </c>
      <c r="I206" s="302"/>
      <c r="J206" s="302"/>
      <c r="K206" s="350"/>
    </row>
    <row r="207" s="1" customFormat="1" ht="15" customHeight="1">
      <c r="B207" s="327"/>
      <c r="C207" s="302"/>
      <c r="D207" s="302"/>
      <c r="E207" s="302"/>
      <c r="F207" s="325"/>
      <c r="G207" s="302"/>
      <c r="H207" s="302"/>
      <c r="I207" s="302"/>
      <c r="J207" s="302"/>
      <c r="K207" s="350"/>
    </row>
    <row r="208" s="1" customFormat="1" ht="15" customHeight="1">
      <c r="B208" s="327"/>
      <c r="C208" s="302" t="s">
        <v>1904</v>
      </c>
      <c r="D208" s="302"/>
      <c r="E208" s="302"/>
      <c r="F208" s="325" t="s">
        <v>83</v>
      </c>
      <c r="G208" s="302"/>
      <c r="H208" s="302" t="s">
        <v>1964</v>
      </c>
      <c r="I208" s="302"/>
      <c r="J208" s="302"/>
      <c r="K208" s="350"/>
    </row>
    <row r="209" s="1" customFormat="1" ht="15" customHeight="1">
      <c r="B209" s="327"/>
      <c r="C209" s="302"/>
      <c r="D209" s="302"/>
      <c r="E209" s="302"/>
      <c r="F209" s="325" t="s">
        <v>1800</v>
      </c>
      <c r="G209" s="302"/>
      <c r="H209" s="302" t="s">
        <v>1801</v>
      </c>
      <c r="I209" s="302"/>
      <c r="J209" s="302"/>
      <c r="K209" s="350"/>
    </row>
    <row r="210" s="1" customFormat="1" ht="15" customHeight="1">
      <c r="B210" s="327"/>
      <c r="C210" s="302"/>
      <c r="D210" s="302"/>
      <c r="E210" s="302"/>
      <c r="F210" s="325" t="s">
        <v>1798</v>
      </c>
      <c r="G210" s="302"/>
      <c r="H210" s="302" t="s">
        <v>1965</v>
      </c>
      <c r="I210" s="302"/>
      <c r="J210" s="302"/>
      <c r="K210" s="350"/>
    </row>
    <row r="211" s="1" customFormat="1" ht="15" customHeight="1">
      <c r="B211" s="368"/>
      <c r="C211" s="302"/>
      <c r="D211" s="302"/>
      <c r="E211" s="302"/>
      <c r="F211" s="325" t="s">
        <v>1802</v>
      </c>
      <c r="G211" s="363"/>
      <c r="H211" s="354" t="s">
        <v>1803</v>
      </c>
      <c r="I211" s="354"/>
      <c r="J211" s="354"/>
      <c r="K211" s="369"/>
    </row>
    <row r="212" s="1" customFormat="1" ht="15" customHeight="1">
      <c r="B212" s="368"/>
      <c r="C212" s="302"/>
      <c r="D212" s="302"/>
      <c r="E212" s="302"/>
      <c r="F212" s="325" t="s">
        <v>1804</v>
      </c>
      <c r="G212" s="363"/>
      <c r="H212" s="354" t="s">
        <v>1770</v>
      </c>
      <c r="I212" s="354"/>
      <c r="J212" s="354"/>
      <c r="K212" s="369"/>
    </row>
    <row r="213" s="1" customFormat="1" ht="15" customHeight="1">
      <c r="B213" s="368"/>
      <c r="C213" s="302"/>
      <c r="D213" s="302"/>
      <c r="E213" s="302"/>
      <c r="F213" s="325"/>
      <c r="G213" s="363"/>
      <c r="H213" s="354"/>
      <c r="I213" s="354"/>
      <c r="J213" s="354"/>
      <c r="K213" s="369"/>
    </row>
    <row r="214" s="1" customFormat="1" ht="15" customHeight="1">
      <c r="B214" s="368"/>
      <c r="C214" s="302" t="s">
        <v>1928</v>
      </c>
      <c r="D214" s="302"/>
      <c r="E214" s="302"/>
      <c r="F214" s="325">
        <v>1</v>
      </c>
      <c r="G214" s="363"/>
      <c r="H214" s="354" t="s">
        <v>1966</v>
      </c>
      <c r="I214" s="354"/>
      <c r="J214" s="354"/>
      <c r="K214" s="369"/>
    </row>
    <row r="215" s="1" customFormat="1" ht="15" customHeight="1">
      <c r="B215" s="368"/>
      <c r="C215" s="302"/>
      <c r="D215" s="302"/>
      <c r="E215" s="302"/>
      <c r="F215" s="325">
        <v>2</v>
      </c>
      <c r="G215" s="363"/>
      <c r="H215" s="354" t="s">
        <v>1967</v>
      </c>
      <c r="I215" s="354"/>
      <c r="J215" s="354"/>
      <c r="K215" s="369"/>
    </row>
    <row r="216" s="1" customFormat="1" ht="15" customHeight="1">
      <c r="B216" s="368"/>
      <c r="C216" s="302"/>
      <c r="D216" s="302"/>
      <c r="E216" s="302"/>
      <c r="F216" s="325">
        <v>3</v>
      </c>
      <c r="G216" s="363"/>
      <c r="H216" s="354" t="s">
        <v>1968</v>
      </c>
      <c r="I216" s="354"/>
      <c r="J216" s="354"/>
      <c r="K216" s="369"/>
    </row>
    <row r="217" s="1" customFormat="1" ht="15" customHeight="1">
      <c r="B217" s="368"/>
      <c r="C217" s="302"/>
      <c r="D217" s="302"/>
      <c r="E217" s="302"/>
      <c r="F217" s="325">
        <v>4</v>
      </c>
      <c r="G217" s="363"/>
      <c r="H217" s="354" t="s">
        <v>1969</v>
      </c>
      <c r="I217" s="354"/>
      <c r="J217" s="354"/>
      <c r="K217" s="369"/>
    </row>
    <row r="218" s="1" customFormat="1" ht="12.75" customHeight="1">
      <c r="B218" s="370"/>
      <c r="C218" s="371"/>
      <c r="D218" s="371"/>
      <c r="E218" s="371"/>
      <c r="F218" s="371"/>
      <c r="G218" s="371"/>
      <c r="H218" s="371"/>
      <c r="I218" s="371"/>
      <c r="J218" s="371"/>
      <c r="K218" s="372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DESKTOP-SFRLSCC\HP</dc:creator>
  <cp:lastModifiedBy>DESKTOP-SFRLSCC\HP</cp:lastModifiedBy>
  <dcterms:created xsi:type="dcterms:W3CDTF">2021-01-17T10:54:28Z</dcterms:created>
  <dcterms:modified xsi:type="dcterms:W3CDTF">2021-01-17T10:54:41Z</dcterms:modified>
</cp:coreProperties>
</file>